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65" windowWidth="15135" windowHeight="7710" activeTab="2"/>
  </bookViews>
  <sheets>
    <sheet name="Διάρκεια εγγραφής πιν.10" sheetId="7" r:id="rId1"/>
    <sheet name="Διάρκεια εγγραφής πιν.11" sheetId="8" r:id="rId2"/>
    <sheet name="οικονομική πιν.12" sheetId="1" r:id="rId3"/>
    <sheet name="οικονομική πιν.13" sheetId="9" r:id="rId4"/>
    <sheet name="πιν.14" sheetId="10" r:id="rId5"/>
    <sheet name="πιν.15" sheetId="11" r:id="rId6"/>
  </sheets>
  <definedNames>
    <definedName name="_xlnm.Print_Area" localSheetId="0">'Διάρκεια εγγραφής πιν.10'!$A$2:$Q$45</definedName>
    <definedName name="_xlnm.Print_Area" localSheetId="1">'Διάρκεια εγγραφής πιν.11'!$A$1:$AA$24</definedName>
    <definedName name="_xlnm.Print_Area" localSheetId="2">'οικονομική πιν.12'!$A$1:$AA$21</definedName>
    <definedName name="_xlnm.Print_Area" localSheetId="3">'οικονομική πιν.13'!$A$1:$AH$21</definedName>
    <definedName name="_xlnm.Print_Area" localSheetId="4">πιν.14!$A$1:$N$19</definedName>
    <definedName name="_xlnm.Print_Area" localSheetId="5">πιν.15!$B$2:$N$45</definedName>
  </definedNames>
  <calcPr calcId="145621"/>
</workbook>
</file>

<file path=xl/calcChain.xml><?xml version="1.0" encoding="utf-8"?>
<calcChain xmlns="http://schemas.openxmlformats.org/spreadsheetml/2006/main">
  <c r="G30" i="7" l="1"/>
  <c r="C29" i="7"/>
  <c r="C30" i="7"/>
  <c r="C16" i="7"/>
  <c r="AH17" i="9"/>
  <c r="AG7" i="9"/>
  <c r="AH7" i="9" s="1"/>
  <c r="AG8" i="9"/>
  <c r="AH8" i="9" s="1"/>
  <c r="AG9" i="9"/>
  <c r="AH9" i="9" s="1"/>
  <c r="AG10" i="9"/>
  <c r="AH10" i="9" s="1"/>
  <c r="AG11" i="9"/>
  <c r="AH11" i="9" s="1"/>
  <c r="AG12" i="9"/>
  <c r="AH12" i="9" s="1"/>
  <c r="AG13" i="9"/>
  <c r="AH13" i="9" s="1"/>
  <c r="AG14" i="9"/>
  <c r="AH14" i="9" s="1"/>
  <c r="AG15" i="9"/>
  <c r="AH15" i="9" s="1"/>
  <c r="AG16" i="9"/>
  <c r="AH16" i="9" s="1"/>
  <c r="AG17" i="9"/>
  <c r="AG18" i="9"/>
  <c r="AH18" i="9" s="1"/>
  <c r="AG6" i="9"/>
  <c r="AH6" i="9" s="1"/>
  <c r="AD14" i="9"/>
  <c r="AC7" i="9"/>
  <c r="AD7" i="9" s="1"/>
  <c r="AC8" i="9"/>
  <c r="AD8" i="9" s="1"/>
  <c r="AC9" i="9"/>
  <c r="AD9" i="9" s="1"/>
  <c r="AC10" i="9"/>
  <c r="AD10" i="9" s="1"/>
  <c r="AC11" i="9"/>
  <c r="AD11" i="9" s="1"/>
  <c r="AC12" i="9"/>
  <c r="AD12" i="9" s="1"/>
  <c r="AC13" i="9"/>
  <c r="AD13" i="9" s="1"/>
  <c r="AC14" i="9"/>
  <c r="AC15" i="9"/>
  <c r="AD15" i="9" s="1"/>
  <c r="AC16" i="9"/>
  <c r="AD16" i="9" s="1"/>
  <c r="AC17" i="9"/>
  <c r="AD17" i="9" s="1"/>
  <c r="AC18" i="9"/>
  <c r="AD18" i="9" s="1"/>
  <c r="AC6" i="9"/>
  <c r="AD6" i="9" s="1"/>
  <c r="AA19" i="9"/>
  <c r="AB19" i="9" s="1"/>
  <c r="E20" i="1"/>
  <c r="E15" i="7"/>
  <c r="E14" i="7"/>
  <c r="E13" i="7"/>
  <c r="E12" i="7"/>
  <c r="G29" i="7"/>
  <c r="E29" i="7"/>
  <c r="D20" i="1"/>
  <c r="Y9" i="9"/>
  <c r="Z9" i="9" s="1"/>
  <c r="Y10" i="9"/>
  <c r="Z10" i="9" s="1"/>
  <c r="Y11" i="9"/>
  <c r="Z11" i="9" s="1"/>
  <c r="Y12" i="9"/>
  <c r="Z12" i="9" s="1"/>
  <c r="Y13" i="9"/>
  <c r="Z13" i="9" s="1"/>
  <c r="Y14" i="9"/>
  <c r="Z14" i="9" s="1"/>
  <c r="Y15" i="9"/>
  <c r="Z15" i="9" s="1"/>
  <c r="Y16" i="9"/>
  <c r="Z16" i="9" s="1"/>
  <c r="Y17" i="9"/>
  <c r="Z17" i="9" s="1"/>
  <c r="Y18" i="9"/>
  <c r="Z18" i="9" s="1"/>
  <c r="Y8" i="9"/>
  <c r="Z8" i="9" s="1"/>
  <c r="Y7" i="9"/>
  <c r="Z7" i="9" s="1"/>
  <c r="Y6" i="9"/>
  <c r="Z6" i="9" s="1"/>
  <c r="X16" i="9"/>
  <c r="X12" i="9"/>
  <c r="W19" i="9"/>
  <c r="X17" i="9" s="1"/>
  <c r="W9" i="8"/>
  <c r="W10" i="8"/>
  <c r="W11" i="8"/>
  <c r="W12" i="8"/>
  <c r="W13" i="8"/>
  <c r="W14" i="8"/>
  <c r="W15" i="8"/>
  <c r="W16" i="8"/>
  <c r="W17" i="8"/>
  <c r="W18" i="8"/>
  <c r="W19" i="8"/>
  <c r="X9" i="8"/>
  <c r="Y9" i="8" s="1"/>
  <c r="X10" i="8"/>
  <c r="X11" i="8"/>
  <c r="X12" i="8"/>
  <c r="X13" i="8"/>
  <c r="X14" i="8"/>
  <c r="X15" i="8"/>
  <c r="X16" i="8"/>
  <c r="X17" i="8"/>
  <c r="X18" i="8"/>
  <c r="X19" i="8"/>
  <c r="P20" i="8"/>
  <c r="Q18" i="8"/>
  <c r="R18" i="8" s="1"/>
  <c r="M18" i="8"/>
  <c r="L20" i="8"/>
  <c r="X8" i="9" l="1"/>
  <c r="X13" i="9"/>
  <c r="X10" i="9"/>
  <c r="X9" i="9"/>
  <c r="X6" i="9"/>
  <c r="X14" i="9"/>
  <c r="X18" i="9"/>
  <c r="AC19" i="9"/>
  <c r="AD19" i="9" s="1"/>
  <c r="X7" i="9"/>
  <c r="X11" i="9"/>
  <c r="X15" i="9"/>
  <c r="AB8" i="9"/>
  <c r="AB12" i="9"/>
  <c r="AB16" i="9"/>
  <c r="AB6" i="9"/>
  <c r="AB10" i="9"/>
  <c r="AB14" i="9"/>
  <c r="AB18" i="9"/>
  <c r="AB7" i="9"/>
  <c r="AB9" i="9"/>
  <c r="AB11" i="9"/>
  <c r="AB13" i="9"/>
  <c r="AB15" i="9"/>
  <c r="AB17" i="9"/>
  <c r="M44" i="7"/>
  <c r="N42" i="7" s="1"/>
  <c r="K44" i="7"/>
  <c r="L40" i="7" s="1"/>
  <c r="I44" i="7"/>
  <c r="J42" i="7" s="1"/>
  <c r="G44" i="7"/>
  <c r="H40" i="7" s="1"/>
  <c r="E44" i="7"/>
  <c r="F42" i="7" s="1"/>
  <c r="C43" i="7"/>
  <c r="C42" i="7"/>
  <c r="C41" i="7"/>
  <c r="C40" i="7"/>
  <c r="C39" i="7"/>
  <c r="J40" i="7" l="1"/>
  <c r="C44" i="7"/>
  <c r="D44" i="7" s="1"/>
  <c r="J39" i="7"/>
  <c r="J41" i="7"/>
  <c r="H43" i="7"/>
  <c r="H42" i="7"/>
  <c r="F39" i="7"/>
  <c r="N39" i="7"/>
  <c r="F41" i="7"/>
  <c r="J44" i="7"/>
  <c r="N41" i="7"/>
  <c r="L43" i="7"/>
  <c r="F40" i="7"/>
  <c r="L42" i="7"/>
  <c r="N40" i="7"/>
  <c r="F43" i="7"/>
  <c r="H39" i="7"/>
  <c r="H41" i="7"/>
  <c r="J43" i="7"/>
  <c r="L39" i="7"/>
  <c r="L41" i="7"/>
  <c r="N43" i="7"/>
  <c r="F44" i="7"/>
  <c r="N44" i="7"/>
  <c r="H44" i="7"/>
  <c r="L44" i="7"/>
  <c r="AE19" i="9"/>
  <c r="AG19" i="9" s="1"/>
  <c r="AH19" i="9" s="1"/>
  <c r="D43" i="7" l="1"/>
  <c r="AF19" i="9"/>
  <c r="AF6" i="9"/>
  <c r="AF7" i="9"/>
  <c r="D41" i="7"/>
  <c r="D39" i="7"/>
  <c r="D42" i="7"/>
  <c r="D40" i="7"/>
  <c r="AF16" i="9"/>
  <c r="AF15" i="9"/>
  <c r="AF11" i="9"/>
  <c r="AF10" i="9"/>
  <c r="AF14" i="9"/>
  <c r="AF18" i="9"/>
  <c r="AF9" i="9"/>
  <c r="AF13" i="9"/>
  <c r="AF17" i="9"/>
  <c r="AF8" i="9"/>
  <c r="AF12" i="9"/>
  <c r="S19" i="9" l="1"/>
  <c r="T17" i="9" s="1"/>
  <c r="U18" i="9"/>
  <c r="V18" i="9" s="1"/>
  <c r="U17" i="9"/>
  <c r="V17" i="9" s="1"/>
  <c r="U16" i="9"/>
  <c r="V16" i="9" s="1"/>
  <c r="U15" i="9"/>
  <c r="V15" i="9" s="1"/>
  <c r="U14" i="9"/>
  <c r="V14" i="9" s="1"/>
  <c r="U13" i="9"/>
  <c r="V13" i="9" s="1"/>
  <c r="U12" i="9"/>
  <c r="V12" i="9" s="1"/>
  <c r="U11" i="9"/>
  <c r="V11" i="9" s="1"/>
  <c r="U10" i="9"/>
  <c r="V10" i="9" s="1"/>
  <c r="U9" i="9"/>
  <c r="V9" i="9" s="1"/>
  <c r="U8" i="9"/>
  <c r="V8" i="9" s="1"/>
  <c r="U7" i="9"/>
  <c r="V7" i="9" s="1"/>
  <c r="U6" i="9"/>
  <c r="V6" i="9" s="1"/>
  <c r="T6" i="9" l="1"/>
  <c r="T19" i="9"/>
  <c r="Y19" i="9"/>
  <c r="Z19" i="9" s="1"/>
  <c r="T9" i="9"/>
  <c r="T11" i="9"/>
  <c r="T15" i="9"/>
  <c r="T13" i="9"/>
  <c r="T18" i="9"/>
  <c r="T8" i="9"/>
  <c r="T10" i="9"/>
  <c r="T12" i="9"/>
  <c r="T7" i="9"/>
  <c r="T14" i="9"/>
  <c r="T16" i="9"/>
  <c r="H28" i="7"/>
  <c r="E30" i="7"/>
  <c r="F30" i="7" s="1"/>
  <c r="D26" i="7"/>
  <c r="K28" i="7"/>
  <c r="L28" i="7" s="1"/>
  <c r="I28" i="7"/>
  <c r="J28" i="7" s="1"/>
  <c r="K27" i="7"/>
  <c r="L27" i="7" s="1"/>
  <c r="I27" i="7"/>
  <c r="J27" i="7" s="1"/>
  <c r="K26" i="7"/>
  <c r="L26" i="7" s="1"/>
  <c r="I26" i="7"/>
  <c r="J26" i="7" s="1"/>
  <c r="K25" i="7"/>
  <c r="L25" i="7" s="1"/>
  <c r="I25" i="7"/>
  <c r="J25" i="7" s="1"/>
  <c r="K24" i="7"/>
  <c r="L24" i="7" s="1"/>
  <c r="I24" i="7"/>
  <c r="F27" i="7" l="1"/>
  <c r="F29" i="7"/>
  <c r="F28" i="7"/>
  <c r="D28" i="7"/>
  <c r="D29" i="7"/>
  <c r="H29" i="7"/>
  <c r="F24" i="7"/>
  <c r="F26" i="7"/>
  <c r="F25" i="7"/>
  <c r="H26" i="7"/>
  <c r="H27" i="7"/>
  <c r="D24" i="7"/>
  <c r="D25" i="7"/>
  <c r="K29" i="7"/>
  <c r="L29" i="7" s="1"/>
  <c r="J24" i="7"/>
  <c r="I29" i="7"/>
  <c r="J29" i="7" s="1"/>
  <c r="H25" i="7"/>
  <c r="D27" i="7"/>
  <c r="D30" i="7"/>
  <c r="H24" i="7"/>
  <c r="G12" i="7"/>
  <c r="G13" i="7"/>
  <c r="G14" i="7"/>
  <c r="G15" i="7"/>
  <c r="G11" i="7"/>
  <c r="M42" i="11"/>
  <c r="M43" i="11"/>
  <c r="K44" i="11"/>
  <c r="I44" i="11"/>
  <c r="G44" i="11"/>
  <c r="E44" i="11"/>
  <c r="C44" i="11"/>
  <c r="O19" i="9"/>
  <c r="P12" i="9" s="1"/>
  <c r="Q18" i="9"/>
  <c r="R18" i="9" s="1"/>
  <c r="Q17" i="9"/>
  <c r="R17" i="9" s="1"/>
  <c r="P17" i="9"/>
  <c r="Q16" i="9"/>
  <c r="R16" i="9" s="1"/>
  <c r="Q15" i="9"/>
  <c r="R15" i="9" s="1"/>
  <c r="Q14" i="9"/>
  <c r="R14" i="9" s="1"/>
  <c r="P14" i="9"/>
  <c r="Q13" i="9"/>
  <c r="R13" i="9" s="1"/>
  <c r="Q12" i="9"/>
  <c r="R12" i="9" s="1"/>
  <c r="Q11" i="9"/>
  <c r="R11" i="9" s="1"/>
  <c r="Q10" i="9"/>
  <c r="R10" i="9" s="1"/>
  <c r="Q9" i="9"/>
  <c r="R9" i="9" s="1"/>
  <c r="Q8" i="9"/>
  <c r="R8" i="9" s="1"/>
  <c r="Q7" i="9"/>
  <c r="R7" i="9" s="1"/>
  <c r="Q6" i="9"/>
  <c r="R6" i="9" s="1"/>
  <c r="P8" i="9" l="1"/>
  <c r="H9" i="11"/>
  <c r="H8" i="11"/>
  <c r="H15" i="11"/>
  <c r="H21" i="11"/>
  <c r="H26" i="11"/>
  <c r="H30" i="11"/>
  <c r="H37" i="11"/>
  <c r="H33" i="11"/>
  <c r="H10" i="11"/>
  <c r="H16" i="11"/>
  <c r="H23" i="11"/>
  <c r="H27" i="11"/>
  <c r="H31" i="11"/>
  <c r="H42" i="11"/>
  <c r="H18" i="11"/>
  <c r="H6" i="11"/>
  <c r="H13" i="11"/>
  <c r="H17" i="11"/>
  <c r="H24" i="11"/>
  <c r="H28" i="11"/>
  <c r="H35" i="11"/>
  <c r="H38" i="11"/>
  <c r="H7" i="11"/>
  <c r="H14" i="11"/>
  <c r="H19" i="11"/>
  <c r="H25" i="11"/>
  <c r="H29" i="11"/>
  <c r="H36" i="11"/>
  <c r="H40" i="11"/>
  <c r="D42" i="11"/>
  <c r="D8" i="11"/>
  <c r="D29" i="11"/>
  <c r="D23" i="11"/>
  <c r="D14" i="11"/>
  <c r="D27" i="11"/>
  <c r="D22" i="11"/>
  <c r="D15" i="11"/>
  <c r="D24" i="11"/>
  <c r="D21" i="11"/>
  <c r="D17" i="11"/>
  <c r="D25" i="11"/>
  <c r="L38" i="11"/>
  <c r="L37" i="11"/>
  <c r="L31" i="11"/>
  <c r="L24" i="11"/>
  <c r="L17" i="11"/>
  <c r="L42" i="11"/>
  <c r="L36" i="11"/>
  <c r="L30" i="11"/>
  <c r="L23" i="11"/>
  <c r="L16" i="11"/>
  <c r="L40" i="11"/>
  <c r="L35" i="11"/>
  <c r="L27" i="11"/>
  <c r="L21" i="11"/>
  <c r="L10" i="11"/>
  <c r="L39" i="11"/>
  <c r="L33" i="11"/>
  <c r="L25" i="11"/>
  <c r="L18" i="11"/>
  <c r="L6" i="11"/>
  <c r="F30" i="11"/>
  <c r="F23" i="11"/>
  <c r="F29" i="11"/>
  <c r="F17" i="11"/>
  <c r="F7" i="11"/>
  <c r="F27" i="11"/>
  <c r="F10" i="11"/>
  <c r="F6" i="11"/>
  <c r="F25" i="11"/>
  <c r="F33" i="11"/>
  <c r="P19" i="9"/>
  <c r="U19" i="9"/>
  <c r="V19" i="9" s="1"/>
  <c r="J42" i="11"/>
  <c r="J6" i="11"/>
  <c r="J13" i="11"/>
  <c r="J7" i="11"/>
  <c r="J16" i="11"/>
  <c r="J8" i="11"/>
  <c r="J10" i="11"/>
  <c r="J40" i="11"/>
  <c r="J41" i="11"/>
  <c r="J36" i="11"/>
  <c r="J38" i="11"/>
  <c r="J31" i="11"/>
  <c r="J35" i="11"/>
  <c r="J34" i="11"/>
  <c r="J29" i="11"/>
  <c r="F13" i="11"/>
  <c r="F14" i="11"/>
  <c r="J33" i="11"/>
  <c r="F38" i="11"/>
  <c r="F40" i="11"/>
  <c r="F35" i="11"/>
  <c r="F36" i="11"/>
  <c r="D38" i="11"/>
  <c r="D41" i="11"/>
  <c r="D11" i="11"/>
  <c r="D37" i="11"/>
  <c r="D36" i="11"/>
  <c r="L34" i="11"/>
  <c r="D39" i="11"/>
  <c r="D10" i="11"/>
  <c r="J9" i="11"/>
  <c r="J28" i="11"/>
  <c r="F31" i="11"/>
  <c r="F18" i="11"/>
  <c r="F12" i="11"/>
  <c r="H34" i="11"/>
  <c r="H41" i="11"/>
  <c r="L7" i="11"/>
  <c r="L29" i="11"/>
  <c r="L41" i="11"/>
  <c r="L28" i="11"/>
  <c r="D35" i="11"/>
  <c r="D13" i="11"/>
  <c r="D9" i="11"/>
  <c r="D40" i="11"/>
  <c r="D12" i="11"/>
  <c r="D6" i="11"/>
  <c r="J27" i="11"/>
  <c r="F24" i="11"/>
  <c r="F19" i="11"/>
  <c r="F44" i="11"/>
  <c r="F22" i="11"/>
  <c r="F11" i="11"/>
  <c r="F41" i="11"/>
  <c r="F34" i="11"/>
  <c r="F42" i="11"/>
  <c r="F28" i="11"/>
  <c r="F21" i="11"/>
  <c r="F16" i="11"/>
  <c r="F39" i="11"/>
  <c r="F32" i="11"/>
  <c r="F26" i="11"/>
  <c r="F20" i="11"/>
  <c r="F15" i="11"/>
  <c r="F9" i="11"/>
  <c r="F37" i="11"/>
  <c r="K30" i="7"/>
  <c r="L30" i="7" s="1"/>
  <c r="I30" i="7"/>
  <c r="J30" i="7" s="1"/>
  <c r="P15" i="9"/>
  <c r="P9" i="9"/>
  <c r="P11" i="9"/>
  <c r="P7" i="9"/>
  <c r="P10" i="9"/>
  <c r="P6" i="9"/>
  <c r="P13" i="9"/>
  <c r="P16" i="9"/>
  <c r="P18" i="9"/>
  <c r="K19" i="9"/>
  <c r="L15" i="9" s="1"/>
  <c r="M18" i="9"/>
  <c r="N18" i="9" s="1"/>
  <c r="M17" i="9"/>
  <c r="N17" i="9" s="1"/>
  <c r="M16" i="9"/>
  <c r="N16" i="9" s="1"/>
  <c r="M15" i="9"/>
  <c r="N15" i="9" s="1"/>
  <c r="M14" i="9"/>
  <c r="N14" i="9" s="1"/>
  <c r="M13" i="9"/>
  <c r="N13" i="9" s="1"/>
  <c r="M12" i="9"/>
  <c r="N12" i="9" s="1"/>
  <c r="M11" i="9"/>
  <c r="N11" i="9" s="1"/>
  <c r="M10" i="9"/>
  <c r="N10" i="9" s="1"/>
  <c r="L10" i="9"/>
  <c r="M9" i="9"/>
  <c r="N9" i="9" s="1"/>
  <c r="M8" i="9"/>
  <c r="N8" i="9" s="1"/>
  <c r="M7" i="9"/>
  <c r="N7" i="9" s="1"/>
  <c r="M6" i="9"/>
  <c r="N6" i="9" s="1"/>
  <c r="L17" i="9" l="1"/>
  <c r="L12" i="9"/>
  <c r="Q19" i="9"/>
  <c r="R19" i="9" s="1"/>
  <c r="L7" i="9"/>
  <c r="L14" i="9"/>
  <c r="L16" i="9"/>
  <c r="L19" i="9"/>
  <c r="L9" i="9"/>
  <c r="L11" i="9"/>
  <c r="L18" i="9"/>
  <c r="L6" i="9"/>
  <c r="L8" i="9"/>
  <c r="L13" i="9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E16" i="7"/>
  <c r="D11" i="7"/>
  <c r="F14" i="7" l="1"/>
  <c r="G16" i="7"/>
  <c r="H12" i="7" s="1"/>
  <c r="L11" i="11"/>
  <c r="L26" i="11"/>
  <c r="J39" i="11"/>
  <c r="J30" i="11"/>
  <c r="D7" i="11"/>
  <c r="L12" i="11"/>
  <c r="L32" i="11"/>
  <c r="F8" i="11"/>
  <c r="H12" i="11"/>
  <c r="H39" i="11"/>
  <c r="H32" i="11"/>
  <c r="L22" i="11"/>
  <c r="L15" i="11"/>
  <c r="L20" i="11"/>
  <c r="L13" i="11"/>
  <c r="D19" i="11"/>
  <c r="D26" i="11"/>
  <c r="D34" i="11"/>
  <c r="J26" i="11"/>
  <c r="J23" i="11"/>
  <c r="J19" i="11"/>
  <c r="J15" i="11"/>
  <c r="H22" i="11"/>
  <c r="H11" i="11"/>
  <c r="J25" i="11"/>
  <c r="J21" i="11"/>
  <c r="J12" i="11"/>
  <c r="J37" i="11"/>
  <c r="D20" i="11"/>
  <c r="H20" i="11"/>
  <c r="J24" i="11"/>
  <c r="J20" i="11"/>
  <c r="J17" i="11"/>
  <c r="J11" i="11"/>
  <c r="J32" i="11"/>
  <c r="L19" i="11"/>
  <c r="L14" i="11"/>
  <c r="L9" i="11"/>
  <c r="J22" i="11"/>
  <c r="J18" i="11"/>
  <c r="J14" i="11"/>
  <c r="F13" i="7"/>
  <c r="F15" i="7"/>
  <c r="F16" i="7"/>
  <c r="F11" i="7"/>
  <c r="F12" i="7"/>
  <c r="D15" i="7"/>
  <c r="D12" i="7"/>
  <c r="D13" i="7"/>
  <c r="D14" i="7"/>
  <c r="G19" i="9"/>
  <c r="H10" i="9" s="1"/>
  <c r="I18" i="9"/>
  <c r="J18" i="9" s="1"/>
  <c r="I17" i="9"/>
  <c r="J17" i="9" s="1"/>
  <c r="I16" i="9"/>
  <c r="J16" i="9" s="1"/>
  <c r="I15" i="9"/>
  <c r="J15" i="9" s="1"/>
  <c r="I14" i="9"/>
  <c r="J14" i="9" s="1"/>
  <c r="I13" i="9"/>
  <c r="J13" i="9" s="1"/>
  <c r="I12" i="9"/>
  <c r="J12" i="9" s="1"/>
  <c r="H12" i="9"/>
  <c r="I11" i="9"/>
  <c r="J11" i="9" s="1"/>
  <c r="I10" i="9"/>
  <c r="J10" i="9" s="1"/>
  <c r="I9" i="9"/>
  <c r="J9" i="9" s="1"/>
  <c r="I8" i="9"/>
  <c r="J8" i="9" s="1"/>
  <c r="I7" i="9"/>
  <c r="J7" i="9" s="1"/>
  <c r="I6" i="9"/>
  <c r="J6" i="9" s="1"/>
  <c r="H15" i="9" l="1"/>
  <c r="M19" i="9"/>
  <c r="N19" i="9" s="1"/>
  <c r="H13" i="7"/>
  <c r="H16" i="7"/>
  <c r="H15" i="7"/>
  <c r="H11" i="7"/>
  <c r="H14" i="7"/>
  <c r="H17" i="9"/>
  <c r="H7" i="9"/>
  <c r="H14" i="9"/>
  <c r="H16" i="9"/>
  <c r="H19" i="9"/>
  <c r="H9" i="9"/>
  <c r="H11" i="9"/>
  <c r="H18" i="9"/>
  <c r="H6" i="9"/>
  <c r="H8" i="9"/>
  <c r="H13" i="9"/>
  <c r="I19" i="9" l="1"/>
  <c r="J19" i="9" s="1"/>
  <c r="D32" i="11" l="1"/>
  <c r="D28" i="11"/>
  <c r="D18" i="11"/>
  <c r="D33" i="11"/>
  <c r="D16" i="11"/>
  <c r="D30" i="11"/>
  <c r="D31" i="11"/>
  <c r="M6" i="11" l="1"/>
  <c r="M44" i="11" s="1"/>
  <c r="V10" i="1"/>
  <c r="W10" i="1" s="1"/>
  <c r="N10" i="1"/>
  <c r="O10" i="1" s="1"/>
  <c r="U20" i="1"/>
  <c r="Q20" i="1"/>
  <c r="I20" i="1"/>
  <c r="M20" i="1"/>
  <c r="T20" i="1"/>
  <c r="P20" i="1"/>
  <c r="L20" i="1"/>
  <c r="H20" i="1"/>
  <c r="I10" i="8"/>
  <c r="J10" i="8" s="1"/>
  <c r="I11" i="8"/>
  <c r="J11" i="8" s="1"/>
  <c r="I12" i="8"/>
  <c r="J12" i="8" s="1"/>
  <c r="I13" i="8"/>
  <c r="J13" i="8" s="1"/>
  <c r="I14" i="8"/>
  <c r="J14" i="8" s="1"/>
  <c r="I15" i="8"/>
  <c r="J15" i="8" s="1"/>
  <c r="I16" i="8"/>
  <c r="J16" i="8" s="1"/>
  <c r="I17" i="8"/>
  <c r="J17" i="8" s="1"/>
  <c r="I18" i="8"/>
  <c r="J18" i="8" s="1"/>
  <c r="I19" i="8"/>
  <c r="J19" i="8" s="1"/>
  <c r="T20" i="8"/>
  <c r="H20" i="8"/>
  <c r="D20" i="8"/>
  <c r="S20" i="8"/>
  <c r="O20" i="8"/>
  <c r="K20" i="8"/>
  <c r="M20" i="8" s="1"/>
  <c r="N20" i="8" s="1"/>
  <c r="G20" i="8"/>
  <c r="C20" i="8"/>
  <c r="J18" i="10"/>
  <c r="K15" i="10" s="1"/>
  <c r="B18" i="10"/>
  <c r="C11" i="10" s="1"/>
  <c r="H18" i="10"/>
  <c r="I15" i="10" s="1"/>
  <c r="D18" i="10"/>
  <c r="E10" i="10" s="1"/>
  <c r="F18" i="10"/>
  <c r="G15" i="10" s="1"/>
  <c r="X10" i="1"/>
  <c r="E10" i="8"/>
  <c r="F10" i="8" s="1"/>
  <c r="E11" i="8"/>
  <c r="F11" i="8" s="1"/>
  <c r="E12" i="8"/>
  <c r="F12" i="8" s="1"/>
  <c r="E13" i="8"/>
  <c r="F13" i="8" s="1"/>
  <c r="E14" i="8"/>
  <c r="F14" i="8" s="1"/>
  <c r="E15" i="8"/>
  <c r="F15" i="8" s="1"/>
  <c r="E16" i="8"/>
  <c r="F16" i="8" s="1"/>
  <c r="E17" i="8"/>
  <c r="F17" i="8" s="1"/>
  <c r="E18" i="8"/>
  <c r="E19" i="8"/>
  <c r="F19" i="8" s="1"/>
  <c r="Y10" i="1"/>
  <c r="R10" i="1"/>
  <c r="S10" i="1" s="1"/>
  <c r="J10" i="1"/>
  <c r="K10" i="1" s="1"/>
  <c r="F10" i="1"/>
  <c r="G10" i="1" s="1"/>
  <c r="L10" i="10"/>
  <c r="L11" i="10"/>
  <c r="L12" i="10"/>
  <c r="L13" i="10"/>
  <c r="L14" i="10"/>
  <c r="L15" i="10"/>
  <c r="L16" i="10"/>
  <c r="L17" i="10"/>
  <c r="F7" i="1"/>
  <c r="G7" i="1" s="1"/>
  <c r="J7" i="1"/>
  <c r="K7" i="1" s="1"/>
  <c r="N7" i="1"/>
  <c r="O7" i="1" s="1"/>
  <c r="R7" i="1"/>
  <c r="S7" i="1" s="1"/>
  <c r="V7" i="1"/>
  <c r="W7" i="1" s="1"/>
  <c r="X7" i="1"/>
  <c r="Y7" i="1"/>
  <c r="F8" i="1"/>
  <c r="G8" i="1" s="1"/>
  <c r="J8" i="1"/>
  <c r="K8" i="1" s="1"/>
  <c r="N8" i="1"/>
  <c r="O8" i="1" s="1"/>
  <c r="R8" i="1"/>
  <c r="S8" i="1" s="1"/>
  <c r="V8" i="1"/>
  <c r="W8" i="1" s="1"/>
  <c r="X8" i="1"/>
  <c r="Y8" i="1"/>
  <c r="F9" i="1"/>
  <c r="G9" i="1" s="1"/>
  <c r="J9" i="1"/>
  <c r="K9" i="1" s="1"/>
  <c r="N9" i="1"/>
  <c r="O9" i="1" s="1"/>
  <c r="R9" i="1"/>
  <c r="S9" i="1" s="1"/>
  <c r="V9" i="1"/>
  <c r="W9" i="1" s="1"/>
  <c r="X9" i="1"/>
  <c r="Y9" i="1"/>
  <c r="F11" i="1"/>
  <c r="G11" i="1" s="1"/>
  <c r="J11" i="1"/>
  <c r="K11" i="1" s="1"/>
  <c r="N11" i="1"/>
  <c r="O11" i="1" s="1"/>
  <c r="R11" i="1"/>
  <c r="S11" i="1" s="1"/>
  <c r="V11" i="1"/>
  <c r="W11" i="1" s="1"/>
  <c r="X11" i="1"/>
  <c r="Y11" i="1"/>
  <c r="F12" i="1"/>
  <c r="G12" i="1" s="1"/>
  <c r="J12" i="1"/>
  <c r="K12" i="1" s="1"/>
  <c r="N12" i="1"/>
  <c r="O12" i="1" s="1"/>
  <c r="R12" i="1"/>
  <c r="S12" i="1" s="1"/>
  <c r="V12" i="1"/>
  <c r="W12" i="1" s="1"/>
  <c r="X12" i="1"/>
  <c r="Y12" i="1"/>
  <c r="F13" i="1"/>
  <c r="G13" i="1" s="1"/>
  <c r="J13" i="1"/>
  <c r="K13" i="1" s="1"/>
  <c r="N13" i="1"/>
  <c r="O13" i="1" s="1"/>
  <c r="R13" i="1"/>
  <c r="S13" i="1" s="1"/>
  <c r="V13" i="1"/>
  <c r="W13" i="1" s="1"/>
  <c r="X13" i="1"/>
  <c r="Y13" i="1"/>
  <c r="F14" i="1"/>
  <c r="G14" i="1" s="1"/>
  <c r="J14" i="1"/>
  <c r="K14" i="1" s="1"/>
  <c r="N14" i="1"/>
  <c r="O14" i="1" s="1"/>
  <c r="R14" i="1"/>
  <c r="S14" i="1" s="1"/>
  <c r="V14" i="1"/>
  <c r="W14" i="1" s="1"/>
  <c r="X14" i="1"/>
  <c r="Y14" i="1"/>
  <c r="F15" i="1"/>
  <c r="G15" i="1" s="1"/>
  <c r="J15" i="1"/>
  <c r="K15" i="1" s="1"/>
  <c r="N15" i="1"/>
  <c r="O15" i="1" s="1"/>
  <c r="R15" i="1"/>
  <c r="S15" i="1" s="1"/>
  <c r="V15" i="1"/>
  <c r="W15" i="1" s="1"/>
  <c r="X15" i="1"/>
  <c r="Y15" i="1"/>
  <c r="F16" i="1"/>
  <c r="G16" i="1" s="1"/>
  <c r="J16" i="1"/>
  <c r="K16" i="1" s="1"/>
  <c r="N16" i="1"/>
  <c r="O16" i="1" s="1"/>
  <c r="R16" i="1"/>
  <c r="S16" i="1" s="1"/>
  <c r="V16" i="1"/>
  <c r="W16" i="1" s="1"/>
  <c r="X16" i="1"/>
  <c r="Y16" i="1"/>
  <c r="F17" i="1"/>
  <c r="G17" i="1" s="1"/>
  <c r="J17" i="1"/>
  <c r="K17" i="1" s="1"/>
  <c r="N17" i="1"/>
  <c r="O17" i="1" s="1"/>
  <c r="R17" i="1"/>
  <c r="S17" i="1" s="1"/>
  <c r="V17" i="1"/>
  <c r="W17" i="1" s="1"/>
  <c r="X17" i="1"/>
  <c r="Y17" i="1"/>
  <c r="F18" i="1"/>
  <c r="G18" i="1" s="1"/>
  <c r="J18" i="1"/>
  <c r="K18" i="1" s="1"/>
  <c r="N18" i="1"/>
  <c r="O18" i="1" s="1"/>
  <c r="R18" i="1"/>
  <c r="S18" i="1" s="1"/>
  <c r="V18" i="1"/>
  <c r="W18" i="1" s="1"/>
  <c r="X18" i="1"/>
  <c r="Y18" i="1"/>
  <c r="F19" i="1"/>
  <c r="G19" i="1" s="1"/>
  <c r="J19" i="1"/>
  <c r="K19" i="1" s="1"/>
  <c r="N19" i="1"/>
  <c r="O19" i="1" s="1"/>
  <c r="R19" i="1"/>
  <c r="S19" i="1" s="1"/>
  <c r="V19" i="1"/>
  <c r="W19" i="1" s="1"/>
  <c r="X19" i="1"/>
  <c r="Y19" i="1"/>
  <c r="E9" i="8"/>
  <c r="F9" i="8" s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M14" i="8"/>
  <c r="N14" i="8" s="1"/>
  <c r="Q14" i="8"/>
  <c r="R14" i="8" s="1"/>
  <c r="U14" i="8"/>
  <c r="V14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U18" i="8"/>
  <c r="V18" i="8" s="1"/>
  <c r="M19" i="8"/>
  <c r="N19" i="8" s="1"/>
  <c r="Q19" i="8"/>
  <c r="R19" i="8" s="1"/>
  <c r="U19" i="8"/>
  <c r="V19" i="8" s="1"/>
  <c r="I12" i="10"/>
  <c r="L8" i="11"/>
  <c r="I10" i="10"/>
  <c r="R20" i="1" l="1"/>
  <c r="S20" i="1" s="1"/>
  <c r="L18" i="10"/>
  <c r="M17" i="10" s="1"/>
  <c r="N43" i="11"/>
  <c r="N42" i="11"/>
  <c r="N40" i="11"/>
  <c r="N38" i="11"/>
  <c r="N36" i="11"/>
  <c r="N39" i="11"/>
  <c r="N41" i="11"/>
  <c r="N37" i="11"/>
  <c r="I14" i="10"/>
  <c r="I17" i="10"/>
  <c r="E17" i="10"/>
  <c r="E18" i="10"/>
  <c r="E12" i="10"/>
  <c r="E15" i="10"/>
  <c r="E14" i="10"/>
  <c r="G17" i="10"/>
  <c r="G14" i="10"/>
  <c r="C13" i="10"/>
  <c r="E13" i="10"/>
  <c r="E11" i="10"/>
  <c r="Q20" i="8"/>
  <c r="R20" i="8" s="1"/>
  <c r="Y19" i="8"/>
  <c r="Z19" i="8" s="1"/>
  <c r="K14" i="10"/>
  <c r="C15" i="10"/>
  <c r="C10" i="10"/>
  <c r="C18" i="10"/>
  <c r="C16" i="10"/>
  <c r="C12" i="10"/>
  <c r="E16" i="10"/>
  <c r="G13" i="10"/>
  <c r="G16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20" i="8"/>
  <c r="J20" i="8" s="1"/>
  <c r="E20" i="8"/>
  <c r="F20" i="8" s="1"/>
  <c r="Z19" i="1"/>
  <c r="AA19" i="1" s="1"/>
  <c r="Z14" i="1"/>
  <c r="AA14" i="1" s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20" i="8"/>
  <c r="V20" i="8" s="1"/>
  <c r="Y12" i="8"/>
  <c r="Z12" i="8" s="1"/>
  <c r="X20" i="8"/>
  <c r="Y11" i="8"/>
  <c r="Z11" i="8" s="1"/>
  <c r="Y15" i="8"/>
  <c r="Z15" i="8" s="1"/>
  <c r="Y18" i="8"/>
  <c r="Z18" i="8" s="1"/>
  <c r="Y14" i="8"/>
  <c r="Z14" i="8" s="1"/>
  <c r="Y10" i="8"/>
  <c r="Z10" i="8" s="1"/>
  <c r="Y13" i="8"/>
  <c r="Z13" i="8" s="1"/>
  <c r="Y16" i="8"/>
  <c r="Z16" i="8" s="1"/>
  <c r="W20" i="8"/>
  <c r="D16" i="7"/>
  <c r="L44" i="11"/>
  <c r="H44" i="11"/>
  <c r="D44" i="11"/>
  <c r="J44" i="11"/>
  <c r="K17" i="10"/>
  <c r="C14" i="10"/>
  <c r="G12" i="10"/>
  <c r="K10" i="10"/>
  <c r="C17" i="10"/>
  <c r="K13" i="10"/>
  <c r="K18" i="10"/>
  <c r="K16" i="10"/>
  <c r="K11" i="10"/>
  <c r="K12" i="10"/>
  <c r="I16" i="10"/>
  <c r="I11" i="10"/>
  <c r="I18" i="10"/>
  <c r="I13" i="10"/>
  <c r="G18" i="10"/>
  <c r="G11" i="10"/>
  <c r="G10" i="10"/>
  <c r="Y20" i="8" l="1"/>
  <c r="Z20" i="8" s="1"/>
  <c r="C17" i="1"/>
  <c r="C20" i="1"/>
  <c r="C18" i="1"/>
  <c r="N33" i="11"/>
  <c r="N44" i="11"/>
  <c r="M18" i="10"/>
  <c r="M13" i="10"/>
  <c r="M10" i="10"/>
  <c r="C19" i="1"/>
  <c r="C8" i="1"/>
  <c r="C10" i="1"/>
  <c r="C11" i="1"/>
  <c r="C9" i="1"/>
  <c r="C13" i="1"/>
  <c r="C12" i="1"/>
  <c r="Z20" i="1"/>
  <c r="AA20" i="1" s="1"/>
  <c r="C16" i="1"/>
  <c r="C14" i="1"/>
  <c r="C15" i="1"/>
  <c r="N15" i="11"/>
  <c r="N16" i="11"/>
  <c r="N22" i="11"/>
  <c r="N26" i="11"/>
  <c r="N21" i="11"/>
  <c r="N24" i="11"/>
  <c r="N30" i="11"/>
  <c r="N9" i="11"/>
  <c r="N11" i="11"/>
  <c r="N35" i="11"/>
  <c r="N12" i="11"/>
  <c r="N14" i="11"/>
  <c r="N17" i="11"/>
  <c r="N10" i="11"/>
  <c r="N34" i="11"/>
  <c r="N32" i="11"/>
  <c r="N19" i="11"/>
  <c r="N18" i="11"/>
  <c r="N20" i="11"/>
  <c r="N25" i="11"/>
  <c r="N23" i="11"/>
  <c r="N7" i="11"/>
  <c r="N31" i="11"/>
  <c r="N27" i="11"/>
  <c r="N8" i="11"/>
  <c r="N28" i="11"/>
  <c r="N6" i="11"/>
  <c r="N29" i="11"/>
  <c r="N13" i="11"/>
  <c r="M11" i="10"/>
  <c r="M15" i="10"/>
  <c r="M12" i="10"/>
  <c r="M14" i="10"/>
  <c r="M16" i="10"/>
</calcChain>
</file>

<file path=xl/sharedStrings.xml><?xml version="1.0" encoding="utf-8"?>
<sst xmlns="http://schemas.openxmlformats.org/spreadsheetml/2006/main" count="332" uniqueCount="171">
  <si>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</si>
  <si>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</si>
  <si>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</si>
  <si>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</si>
  <si>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</si>
  <si>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</si>
  <si>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</si>
  <si>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</si>
  <si>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</si>
  <si>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</si>
  <si>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</si>
  <si>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</si>
  <si>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</si>
  <si>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</si>
  <si>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</si>
  <si>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</si>
  <si>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</si>
  <si>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</si>
  <si>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</si>
  <si>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</si>
  <si>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</si>
  <si>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</si>
  <si>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</si>
  <si>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</si>
  <si>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</si>
  <si>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</si>
  <si>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</si>
  <si>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</si>
  <si>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ΕΝΟΠΛΕΣ ΔΥΝΑΜΕΙΣ</t>
  </si>
  <si>
    <t>ΝΕΟΕΙΣΕΡΧΟΜΕΝΟΙ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</si>
  <si>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</si>
  <si>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</si>
  <si>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</si>
  <si>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</si>
  <si>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</si>
  <si>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</si>
  <si>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</si>
  <si>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</si>
  <si>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</si>
  <si>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</si>
  <si>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</si>
  <si>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</si>
  <si>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</si>
  <si>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</si>
  <si>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πάνω από 6 μήνες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</si>
  <si>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</si>
  <si>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</si>
  <si>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</si>
  <si>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</si>
  <si>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</si>
  <si>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</si>
  <si>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</si>
  <si>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</si>
  <si>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</si>
  <si>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</si>
  <si>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</si>
  <si>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 xml:space="preserve">ΠΙΝΑΚΑΣ 11: ΑΡΙΘΜΟΣ ΕΓΓΕΓΡΑΜΜΕΝΩΝ ΑΝΕΡΓΩΝ ΜΕ ΔΙΑΡΚΕΙΑ ΕΓΓΡΑΦΗΣ </t>
  </si>
  <si>
    <t>Επαγγελματική</t>
  </si>
  <si>
    <t>Κατηγορία</t>
  </si>
  <si>
    <t xml:space="preserve">ΠΙΝΑΚΑΣ 12: ΑΡΙΘΜΟΣ ΕΓΓΕΓΡΑΜΜΕΝΩΝ ΑΝΕΡΓΩΝ ΜΕ ΔΙΑΡΚΕΙΑ ΕΓΓΡΑΦΗΣ </t>
  </si>
  <si>
    <t>ΕΓΓΕΓΡΑΜΜΕΝΟΙ ΑΝΕΡΓΟΙ ΜΕ ΔΙΑΡΚΕΙΑ ΕΓΓΡΑΦΗΣ ΠΑΝΩ ΑΠΟ 6 ΜΗΝΕΣ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</si>
  <si>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</si>
  <si>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</si>
  <si>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</si>
  <si>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</si>
  <si>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</si>
  <si>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</si>
  <si>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</si>
  <si>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ΠΙΝΑΚΑΣ 13: ΔΙΑΧΡΟΝΙΚΗ (ΚΑΤΑ ΜΗΝΑ) ΑΥΞΗΣΗ ΤΩΝ ΜΑΚΡΟΧΡΟΝΙΑ ΑΝΕΡΓΩΝ ΚΑΤΑ ΟΙΚΟΝΟΜΙΚΗ ΔΡΑΣΤΗΡΙΟΤΗΤΑ</t>
  </si>
  <si>
    <t>Αριθ.</t>
  </si>
  <si>
    <t>Μετ.προηγ.μήνα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</si>
  <si>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</si>
  <si>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</si>
  <si>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</si>
  <si>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</si>
  <si>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</si>
  <si>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</si>
  <si>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</si>
  <si>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</si>
  <si>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</si>
  <si>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</si>
  <si>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Δ.Τ. ΟΜΟΓΕΝΟΥΣ</t>
  </si>
  <si>
    <t>ΠΟΝΤΙΟΣ ΜΕ ΕΛΛΗΝΙΚΟ ΔΙΑΒ.</t>
  </si>
  <si>
    <t>ΤΟΥΡΚΟΚΥΠΡΙΟΣ</t>
  </si>
  <si>
    <t xml:space="preserve">ΠΙΝΑΚΑΣ 14: ΑΡΙΘΜΟΣ ΕΓΓΕΓΡΑΜΜΕΝΩΝ ΑΝΕΡΓΩΝ ΜΕ ΔΙΑΡΚΕΙΑ ΕΓΓΡΑΦΗΣ </t>
  </si>
  <si>
    <t>ΕΠΑΡΧΙΑ</t>
  </si>
  <si>
    <t>ΚΟΙΝΟΤΗΤΑ</t>
  </si>
  <si>
    <t>ΠΙΝΑΚΑΣ 15: ΕΓΓΕΓΡΑΜΜΕΝΟΙ ΑΝΕΡΓΟΙ ΕΥΡΩΠΑΙΟΙ ΠΟΛΙΤΕΣ ΜΕ ΔΙΑΡΚΕΙΑ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</si>
  <si>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</si>
  <si>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</si>
  <si>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</si>
  <si>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</si>
  <si>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</si>
  <si>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>ARM</t>
  </si>
  <si>
    <t>AUT</t>
  </si>
  <si>
    <t>BUL</t>
  </si>
  <si>
    <t>CYP</t>
  </si>
  <si>
    <t>CZC</t>
  </si>
  <si>
    <t>DEN</t>
  </si>
  <si>
    <t>EST</t>
  </si>
  <si>
    <t>FIN</t>
  </si>
  <si>
    <t>FRA</t>
  </si>
  <si>
    <t>GBR</t>
  </si>
  <si>
    <t>GEO</t>
  </si>
  <si>
    <t>GER</t>
  </si>
  <si>
    <t>GRE</t>
  </si>
  <si>
    <t>HUG</t>
  </si>
  <si>
    <t>IRL</t>
  </si>
  <si>
    <t>ITA</t>
  </si>
  <si>
    <t>LAT</t>
  </si>
  <si>
    <t>LIT</t>
  </si>
  <si>
    <t>NOR</t>
  </si>
  <si>
    <t>POL</t>
  </si>
  <si>
    <t>ROM</t>
  </si>
  <si>
    <t>SAF</t>
  </si>
  <si>
    <t>SER</t>
  </si>
  <si>
    <t>SLV</t>
  </si>
  <si>
    <t>SWE</t>
  </si>
  <si>
    <t>SWI</t>
  </si>
  <si>
    <t>TAN</t>
  </si>
  <si>
    <t xml:space="preserve"> </t>
  </si>
  <si>
    <t>RUS</t>
  </si>
  <si>
    <t xml:space="preserve">               Λεμεσός</t>
  </si>
  <si>
    <t xml:space="preserve">                   ΣΥΝΟΛΟ</t>
  </si>
  <si>
    <t xml:space="preserve"> Επαρχία</t>
  </si>
  <si>
    <t xml:space="preserve">                          ΠΑΝΩ ΑΠΟ 6 ΜΗΝΕΣ ΚΑΤΑ ΕΠΑΡΧΙΑ </t>
  </si>
  <si>
    <t xml:space="preserve">                      ΠΑΝΩ ΑΠO 6 ΜΗΝΕΣ ΚΑΤΑ ΤΕΛΕΥΤΑΙΟ ΕΠΑΓΓΕΛΜΑ </t>
  </si>
  <si>
    <t>LEB</t>
  </si>
  <si>
    <t>SUD</t>
  </si>
  <si>
    <t>Ιούνιος 2015</t>
  </si>
  <si>
    <t>POR</t>
  </si>
  <si>
    <t>Ιούλιος 2015</t>
  </si>
  <si>
    <t>MAL</t>
  </si>
  <si>
    <t>Αύγουστος 2015</t>
  </si>
  <si>
    <t>ALB</t>
  </si>
  <si>
    <t>SLO</t>
  </si>
  <si>
    <t>Σεπτέμβριος 2015</t>
  </si>
  <si>
    <t>CRO</t>
  </si>
  <si>
    <t>ISR</t>
  </si>
  <si>
    <t xml:space="preserve">                    ΕΤΗΣΙΑ ΚΑΙ ΜΗΝΙΑΙΑ ΜΕΤΑΒΟΛΗ </t>
  </si>
  <si>
    <t>Διάρκεια Ανεργίας</t>
  </si>
  <si>
    <t>Ετήσια Μεταβολή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</si>
  <si>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</si>
  <si>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</si>
  <si>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</si>
  <si>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</si>
  <si>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</si>
  <si>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</si>
  <si>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</si>
  <si>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 xml:space="preserve">ΠΙΝΑΚΑΣ 10 Β:  ΔΙΑΡΚΕΙΑ ΕΓΓΕΓΡΑΜΜΕΝΗΣ ΑΝΕΡΓΙΑΣ , </t>
  </si>
  <si>
    <t>Οκτώβριος 2015</t>
  </si>
  <si>
    <t>Νοέμβριος 2015</t>
  </si>
  <si>
    <t>EGY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</si>
  <si>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</si>
  <si>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</si>
  <si>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</si>
  <si>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</si>
  <si>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</si>
  <si>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</si>
  <si>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 xml:space="preserve">             ΠΙΝΑΚΑΣ 10 Α: ΑΡΙΘΜΟΣ ΕΓΓΕΓΡΑΜΜΕΝΩΝ ΑΝΕΡΓΩΝ ΜΕ ΔΙΑΡΚΕΙΑ ΕΓΓΡΑΦΗΣ </t>
  </si>
  <si>
    <t xml:space="preserve">    Μετ.προη.μηνα </t>
  </si>
  <si>
    <t xml:space="preserve">ΔΕΚΕΜΒΡΙΟΣ </t>
  </si>
  <si>
    <t>Δεκέμβριος 2015</t>
  </si>
  <si>
    <t>Ιανουάριος 2016</t>
  </si>
  <si>
    <t xml:space="preserve">      ΠΑΝΩ ΑΠΟ 6 ΜΗΝΕΣ ΚΑΤΑ ΚΟΙΝΟΤΗΤΑ ΚΑΙ ΕΠΑΡΧΙΑ -ΙΑΝΟΥΑΡΙΟΣ  2016</t>
  </si>
  <si>
    <t>ΕΓΓΡΑΦΗΣ ΠΑΝΩ ΑΠΟ 6 ΜΗΝΕΣ ΚΑΤΑ ΧΩΡΑ ΠΡΟΕΛΕΥΣΗΣ - ΙΑΝΟΥΑΡΙΟΣ 2016</t>
  </si>
  <si>
    <t xml:space="preserve">ΙΑΝΟΥΑΡΙΟΣ </t>
  </si>
  <si>
    <t>ΠΙΝΑΚΑΣ 10 Γ: ΔΙΑΡΚΕΙΑ ΑΝΕΡΓΙΑΣ ΚΑΤΑ ΕΠΑΡΧΙΑ ΤΟN ΙΑΝΟΥΑΡΙΟ  ΤΟΥ 2016</t>
  </si>
  <si>
    <t>Δεκ.'15</t>
  </si>
  <si>
    <t>Ιαν.'16</t>
  </si>
  <si>
    <t>ΠΑΝΩ ΑΠΟ 6 ΜΗΝΕΣ ΚΑΤΑ ΟΙΚΟΝΟΜΙΚΗ ΔΡΑΣΤΗΡΙΟΤΗΤΑ - ΔΕΚΕΜΒΡΙΟΣ 2015  ΚΑΙ ΙΑΝΟΥΑΡΙΟΣ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</si>
</sst>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9"/>
      <name val="Calibri"/>
      <family val="2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name val="Arial"/>
      <family val="2"/>
      <charset val="161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sz val="8"/>
      <name val="Calibri"/>
      <family val="2"/>
      <charset val="161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161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31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3" fillId="0" borderId="0"/>
    <xf numFmtId="9" fontId="3" fillId="0" borderId="0" applyFont="0" applyFill="0" applyBorder="0" applyAlignment="0" applyProtection="0"/>
  </cellStyleXfs>
  <cellXfs count="286">
    <xf numFmtId="0" fontId="0" fillId="0" borderId="0" xfId="0"/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6" fillId="0" borderId="0" xfId="0" applyFont="1"/>
    <xf numFmtId="0" fontId="17" fillId="0" borderId="0" xfId="0" applyFont="1"/>
    <xf numFmtId="0" fontId="2" fillId="0" borderId="0" xfId="0" applyFont="1"/>
    <xf numFmtId="0" fontId="14" fillId="0" borderId="0" xfId="0" applyFont="1"/>
    <xf numFmtId="0" fontId="13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1" fontId="22" fillId="0" borderId="3" xfId="0" applyNumberFormat="1" applyFont="1" applyFill="1" applyBorder="1" applyAlignment="1">
      <alignment horizontal="right"/>
    </xf>
    <xf numFmtId="0" fontId="3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 applyBorder="1"/>
    <xf numFmtId="3" fontId="25" fillId="0" borderId="0" xfId="0" applyNumberFormat="1" applyFont="1" applyFill="1" applyBorder="1"/>
    <xf numFmtId="9" fontId="23" fillId="0" borderId="0" xfId="2" applyNumberFormat="1" applyFont="1" applyFill="1" applyBorder="1"/>
    <xf numFmtId="3" fontId="23" fillId="0" borderId="0" xfId="0" applyNumberFormat="1" applyFont="1" applyFill="1" applyBorder="1"/>
    <xf numFmtId="0" fontId="12" fillId="0" borderId="0" xfId="0" applyFont="1" applyFill="1"/>
    <xf numFmtId="0" fontId="10" fillId="0" borderId="0" xfId="0" applyFont="1"/>
    <xf numFmtId="0" fontId="26" fillId="0" borderId="0" xfId="0" applyFont="1"/>
    <xf numFmtId="164" fontId="3" fillId="0" borderId="0" xfId="0" applyNumberFormat="1" applyFont="1"/>
    <xf numFmtId="164" fontId="10" fillId="0" borderId="0" xfId="0" applyNumberFormat="1" applyFont="1"/>
    <xf numFmtId="164" fontId="23" fillId="0" borderId="0" xfId="2" applyNumberFormat="1" applyFont="1" applyFill="1" applyBorder="1"/>
    <xf numFmtId="164" fontId="12" fillId="0" borderId="0" xfId="0" applyNumberFormat="1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164" fontId="29" fillId="0" borderId="0" xfId="0" applyNumberFormat="1" applyFont="1"/>
    <xf numFmtId="0" fontId="28" fillId="0" borderId="0" xfId="0" applyFont="1" applyFill="1"/>
    <xf numFmtId="0" fontId="30" fillId="0" borderId="0" xfId="0" applyFont="1"/>
    <xf numFmtId="164" fontId="27" fillId="0" borderId="0" xfId="0" applyNumberFormat="1" applyFont="1"/>
    <xf numFmtId="0" fontId="15" fillId="0" borderId="0" xfId="0" applyFont="1"/>
    <xf numFmtId="0" fontId="33" fillId="0" borderId="0" xfId="0" applyFont="1"/>
    <xf numFmtId="0" fontId="0" fillId="0" borderId="0" xfId="0" applyAlignment="1">
      <alignment horizontal="left"/>
    </xf>
    <xf numFmtId="0" fontId="37" fillId="0" borderId="0" xfId="0" applyFont="1"/>
    <xf numFmtId="0" fontId="39" fillId="0" borderId="0" xfId="0" applyFont="1"/>
    <xf numFmtId="164" fontId="22" fillId="0" borderId="7" xfId="0" applyNumberFormat="1" applyFont="1" applyFill="1" applyBorder="1" applyAlignment="1">
      <alignment horizontal="right"/>
    </xf>
    <xf numFmtId="9" fontId="23" fillId="0" borderId="7" xfId="2" applyNumberFormat="1" applyFont="1" applyFill="1" applyBorder="1"/>
    <xf numFmtId="0" fontId="44" fillId="0" borderId="3" xfId="0" applyNumberFormat="1" applyFont="1" applyBorder="1"/>
    <xf numFmtId="3" fontId="18" fillId="0" borderId="3" xfId="0" applyNumberFormat="1" applyFont="1" applyFill="1" applyBorder="1"/>
    <xf numFmtId="9" fontId="22" fillId="0" borderId="7" xfId="2" applyNumberFormat="1" applyFont="1" applyFill="1" applyBorder="1"/>
    <xf numFmtId="3" fontId="18" fillId="0" borderId="9" xfId="0" applyNumberFormat="1" applyFont="1" applyFill="1" applyBorder="1"/>
    <xf numFmtId="9" fontId="22" fillId="0" borderId="10" xfId="2" applyNumberFormat="1" applyFont="1" applyFill="1" applyBorder="1"/>
    <xf numFmtId="9" fontId="14" fillId="0" borderId="3" xfId="2" applyNumberFormat="1" applyFont="1" applyFill="1" applyBorder="1"/>
    <xf numFmtId="9" fontId="22" fillId="0" borderId="3" xfId="2" applyNumberFormat="1" applyFont="1" applyFill="1" applyBorder="1"/>
    <xf numFmtId="164" fontId="22" fillId="3" borderId="3" xfId="0" applyNumberFormat="1" applyFont="1" applyFill="1" applyBorder="1" applyAlignment="1">
      <alignment wrapText="1"/>
    </xf>
    <xf numFmtId="0" fontId="40" fillId="0" borderId="0" xfId="0" applyFont="1"/>
    <xf numFmtId="0" fontId="41" fillId="0" borderId="0" xfId="0" applyFont="1"/>
    <xf numFmtId="0" fontId="42" fillId="0" borderId="0" xfId="0" applyFont="1"/>
    <xf numFmtId="9" fontId="23" fillId="0" borderId="3" xfId="2" applyNumberFormat="1" applyFont="1" applyFill="1" applyBorder="1"/>
    <xf numFmtId="3" fontId="23" fillId="0" borderId="3" xfId="0" applyNumberFormat="1" applyFont="1" applyFill="1" applyBorder="1"/>
    <xf numFmtId="0" fontId="34" fillId="5" borderId="3" xfId="0" applyFont="1" applyFill="1" applyBorder="1" applyAlignment="1">
      <alignment horizontal="center"/>
    </xf>
    <xf numFmtId="0" fontId="25" fillId="0" borderId="3" xfId="0" applyNumberFormat="1" applyFont="1" applyBorder="1"/>
    <xf numFmtId="0" fontId="34" fillId="5" borderId="27" xfId="0" applyFont="1" applyFill="1" applyBorder="1"/>
    <xf numFmtId="0" fontId="34" fillId="5" borderId="15" xfId="0" applyFont="1" applyFill="1" applyBorder="1"/>
    <xf numFmtId="0" fontId="34" fillId="5" borderId="7" xfId="0" applyFont="1" applyFill="1" applyBorder="1" applyAlignment="1">
      <alignment horizontal="center"/>
    </xf>
    <xf numFmtId="9" fontId="14" fillId="0" borderId="7" xfId="2" applyNumberFormat="1" applyFont="1" applyFill="1" applyBorder="1"/>
    <xf numFmtId="0" fontId="35" fillId="6" borderId="14" xfId="0" applyFont="1" applyFill="1" applyBorder="1"/>
    <xf numFmtId="0" fontId="14" fillId="7" borderId="9" xfId="0" applyNumberFormat="1" applyFont="1" applyFill="1" applyBorder="1"/>
    <xf numFmtId="9" fontId="14" fillId="6" borderId="9" xfId="2" applyNumberFormat="1" applyFont="1" applyFill="1" applyBorder="1"/>
    <xf numFmtId="9" fontId="14" fillId="6" borderId="10" xfId="2" applyNumberFormat="1" applyFont="1" applyFill="1" applyBorder="1"/>
    <xf numFmtId="9" fontId="22" fillId="0" borderId="9" xfId="2" applyNumberFormat="1" applyFont="1" applyFill="1" applyBorder="1"/>
    <xf numFmtId="0" fontId="22" fillId="0" borderId="3" xfId="0" applyFont="1" applyBorder="1" applyAlignment="1">
      <alignment wrapText="1"/>
    </xf>
    <xf numFmtId="0" fontId="22" fillId="0" borderId="3" xfId="0" applyFont="1" applyFill="1" applyBorder="1" applyAlignment="1">
      <alignment wrapText="1"/>
    </xf>
    <xf numFmtId="0" fontId="22" fillId="0" borderId="3" xfId="0" applyFont="1" applyBorder="1"/>
    <xf numFmtId="0" fontId="18" fillId="0" borderId="3" xfId="0" applyFont="1" applyFill="1" applyBorder="1"/>
    <xf numFmtId="0" fontId="18" fillId="3" borderId="3" xfId="0" applyFont="1" applyFill="1" applyBorder="1"/>
    <xf numFmtId="0" fontId="18" fillId="0" borderId="27" xfId="0" applyFont="1" applyBorder="1"/>
    <xf numFmtId="0" fontId="22" fillId="0" borderId="29" xfId="0" applyFont="1" applyBorder="1"/>
    <xf numFmtId="0" fontId="18" fillId="0" borderId="15" xfId="0" applyFont="1" applyFill="1" applyBorder="1"/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wrapText="1"/>
    </xf>
    <xf numFmtId="0" fontId="18" fillId="2" borderId="14" xfId="0" applyFont="1" applyFill="1" applyBorder="1"/>
    <xf numFmtId="0" fontId="18" fillId="2" borderId="9" xfId="0" applyFont="1" applyFill="1" applyBorder="1"/>
    <xf numFmtId="164" fontId="22" fillId="2" borderId="9" xfId="0" applyNumberFormat="1" applyFont="1" applyFill="1" applyBorder="1"/>
    <xf numFmtId="3" fontId="18" fillId="2" borderId="9" xfId="0" applyNumberFormat="1" applyFont="1" applyFill="1" applyBorder="1" applyAlignment="1">
      <alignment horizontal="right"/>
    </xf>
    <xf numFmtId="0" fontId="18" fillId="2" borderId="9" xfId="0" applyFont="1" applyFill="1" applyBorder="1" applyAlignment="1">
      <alignment horizontal="right"/>
    </xf>
    <xf numFmtId="164" fontId="22" fillId="2" borderId="9" xfId="0" applyNumberFormat="1" applyFont="1" applyFill="1" applyBorder="1" applyAlignment="1">
      <alignment horizontal="right"/>
    </xf>
    <xf numFmtId="164" fontId="18" fillId="2" borderId="9" xfId="0" applyNumberFormat="1" applyFont="1" applyFill="1" applyBorder="1" applyAlignment="1">
      <alignment horizontal="right"/>
    </xf>
    <xf numFmtId="1" fontId="18" fillId="2" borderId="9" xfId="0" applyNumberFormat="1" applyFont="1" applyFill="1" applyBorder="1" applyAlignment="1">
      <alignment horizontal="right"/>
    </xf>
    <xf numFmtId="164" fontId="18" fillId="2" borderId="10" xfId="0" applyNumberFormat="1" applyFont="1" applyFill="1" applyBorder="1" applyAlignment="1">
      <alignment horizontal="right"/>
    </xf>
    <xf numFmtId="0" fontId="14" fillId="0" borderId="31" xfId="0" applyFont="1" applyFill="1" applyBorder="1"/>
    <xf numFmtId="0" fontId="16" fillId="0" borderId="25" xfId="0" applyFont="1" applyFill="1" applyBorder="1"/>
    <xf numFmtId="0" fontId="14" fillId="0" borderId="25" xfId="0" applyFont="1" applyFill="1" applyBorder="1" applyAlignment="1">
      <alignment horizontal="center"/>
    </xf>
    <xf numFmtId="0" fontId="14" fillId="0" borderId="26" xfId="0" applyFont="1" applyFill="1" applyBorder="1"/>
    <xf numFmtId="0" fontId="18" fillId="0" borderId="27" xfId="0" applyFont="1" applyFill="1" applyBorder="1"/>
    <xf numFmtId="0" fontId="18" fillId="0" borderId="14" xfId="0" applyFont="1" applyFill="1" applyBorder="1"/>
    <xf numFmtId="0" fontId="0" fillId="0" borderId="0" xfId="0" applyBorder="1"/>
    <xf numFmtId="0" fontId="31" fillId="0" borderId="3" xfId="0" applyFont="1" applyFill="1" applyBorder="1" applyAlignment="1">
      <alignment horizontal="center"/>
    </xf>
    <xf numFmtId="0" fontId="23" fillId="0" borderId="27" xfId="0" applyFont="1" applyBorder="1"/>
    <xf numFmtId="0" fontId="25" fillId="0" borderId="15" xfId="0" applyFont="1" applyBorder="1"/>
    <xf numFmtId="0" fontId="23" fillId="0" borderId="15" xfId="0" applyFont="1" applyBorder="1"/>
    <xf numFmtId="164" fontId="31" fillId="0" borderId="7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25" fillId="0" borderId="14" xfId="0" applyFont="1" applyBorder="1"/>
    <xf numFmtId="3" fontId="32" fillId="0" borderId="9" xfId="0" applyNumberFormat="1" applyFont="1" applyFill="1" applyBorder="1"/>
    <xf numFmtId="9" fontId="32" fillId="0" borderId="9" xfId="2" applyNumberFormat="1" applyFont="1" applyFill="1" applyBorder="1"/>
    <xf numFmtId="9" fontId="32" fillId="0" borderId="10" xfId="2" applyNumberFormat="1" applyFont="1" applyFill="1" applyBorder="1"/>
    <xf numFmtId="0" fontId="18" fillId="0" borderId="3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9" fontId="23" fillId="0" borderId="9" xfId="2" applyNumberFormat="1" applyFont="1" applyFill="1" applyBorder="1"/>
    <xf numFmtId="9" fontId="48" fillId="0" borderId="3" xfId="0" applyNumberFormat="1" applyFont="1" applyBorder="1"/>
    <xf numFmtId="9" fontId="49" fillId="0" borderId="3" xfId="0" applyNumberFormat="1" applyFont="1" applyBorder="1"/>
    <xf numFmtId="3" fontId="49" fillId="0" borderId="3" xfId="0" applyNumberFormat="1" applyFont="1" applyBorder="1"/>
    <xf numFmtId="164" fontId="49" fillId="0" borderId="3" xfId="0" applyNumberFormat="1" applyFont="1" applyBorder="1"/>
    <xf numFmtId="164" fontId="49" fillId="0" borderId="7" xfId="0" applyNumberFormat="1" applyFont="1" applyBorder="1"/>
    <xf numFmtId="3" fontId="50" fillId="0" borderId="9" xfId="0" applyNumberFormat="1" applyFont="1" applyBorder="1"/>
    <xf numFmtId="9" fontId="50" fillId="0" borderId="9" xfId="0" applyNumberFormat="1" applyFont="1" applyBorder="1"/>
    <xf numFmtId="1" fontId="47" fillId="0" borderId="9" xfId="0" applyNumberFormat="1" applyFont="1" applyBorder="1"/>
    <xf numFmtId="164" fontId="50" fillId="0" borderId="9" xfId="0" applyNumberFormat="1" applyFont="1" applyBorder="1"/>
    <xf numFmtId="164" fontId="50" fillId="0" borderId="10" xfId="0" applyNumberFormat="1" applyFont="1" applyBorder="1"/>
    <xf numFmtId="3" fontId="23" fillId="0" borderId="9" xfId="0" applyNumberFormat="1" applyFont="1" applyFill="1" applyBorder="1"/>
    <xf numFmtId="9" fontId="23" fillId="0" borderId="10" xfId="2" applyNumberFormat="1" applyFont="1" applyFill="1" applyBorder="1"/>
    <xf numFmtId="9" fontId="48" fillId="9" borderId="3" xfId="0" applyNumberFormat="1" applyFont="1" applyFill="1" applyBorder="1"/>
    <xf numFmtId="9" fontId="49" fillId="9" borderId="3" xfId="0" applyNumberFormat="1" applyFont="1" applyFill="1" applyBorder="1"/>
    <xf numFmtId="3" fontId="49" fillId="9" borderId="3" xfId="0" applyNumberFormat="1" applyFont="1" applyFill="1" applyBorder="1"/>
    <xf numFmtId="164" fontId="49" fillId="9" borderId="3" xfId="0" applyNumberFormat="1" applyFont="1" applyFill="1" applyBorder="1"/>
    <xf numFmtId="164" fontId="49" fillId="9" borderId="7" xfId="0" applyNumberFormat="1" applyFont="1" applyFill="1" applyBorder="1"/>
    <xf numFmtId="9" fontId="48" fillId="10" borderId="3" xfId="0" applyNumberFormat="1" applyFont="1" applyFill="1" applyBorder="1"/>
    <xf numFmtId="9" fontId="49" fillId="10" borderId="3" xfId="0" applyNumberFormat="1" applyFont="1" applyFill="1" applyBorder="1"/>
    <xf numFmtId="3" fontId="49" fillId="10" borderId="3" xfId="0" applyNumberFormat="1" applyFont="1" applyFill="1" applyBorder="1"/>
    <xf numFmtId="164" fontId="49" fillId="10" borderId="3" xfId="0" applyNumberFormat="1" applyFont="1" applyFill="1" applyBorder="1"/>
    <xf numFmtId="164" fontId="49" fillId="10" borderId="7" xfId="0" applyNumberFormat="1" applyFont="1" applyFill="1" applyBorder="1"/>
    <xf numFmtId="0" fontId="45" fillId="0" borderId="3" xfId="0" applyNumberFormat="1" applyFont="1" applyBorder="1"/>
    <xf numFmtId="0" fontId="51" fillId="0" borderId="3" xfId="0" applyFont="1" applyFill="1" applyBorder="1" applyAlignment="1">
      <alignment horizontal="right"/>
    </xf>
    <xf numFmtId="164" fontId="51" fillId="0" borderId="3" xfId="0" applyNumberFormat="1" applyFont="1" applyFill="1" applyBorder="1" applyAlignment="1">
      <alignment horizontal="right"/>
    </xf>
    <xf numFmtId="1" fontId="51" fillId="0" borderId="3" xfId="0" applyNumberFormat="1" applyFont="1" applyFill="1" applyBorder="1" applyAlignment="1">
      <alignment horizontal="right"/>
    </xf>
    <xf numFmtId="0" fontId="0" fillId="0" borderId="3" xfId="0" applyNumberFormat="1" applyBorder="1"/>
    <xf numFmtId="0" fontId="12" fillId="0" borderId="0" xfId="0" applyFont="1" applyAlignment="1">
      <alignment horizontal="center"/>
    </xf>
    <xf numFmtId="0" fontId="1" fillId="0" borderId="3" xfId="0" applyFont="1" applyBorder="1"/>
    <xf numFmtId="9" fontId="1" fillId="0" borderId="3" xfId="0" applyNumberFormat="1" applyFont="1" applyBorder="1"/>
    <xf numFmtId="9" fontId="1" fillId="0" borderId="3" xfId="2" applyFont="1" applyBorder="1"/>
    <xf numFmtId="9" fontId="1" fillId="0" borderId="3" xfId="2" applyNumberFormat="1" applyFont="1" applyBorder="1"/>
    <xf numFmtId="9" fontId="1" fillId="0" borderId="7" xfId="0" applyNumberFormat="1" applyFont="1" applyBorder="1"/>
    <xf numFmtId="9" fontId="1" fillId="0" borderId="9" xfId="0" applyNumberFormat="1" applyFont="1" applyBorder="1"/>
    <xf numFmtId="9" fontId="1" fillId="0" borderId="9" xfId="2" applyFont="1" applyBorder="1"/>
    <xf numFmtId="9" fontId="1" fillId="0" borderId="9" xfId="2" applyNumberFormat="1" applyFont="1" applyBorder="1"/>
    <xf numFmtId="9" fontId="1" fillId="0" borderId="10" xfId="0" applyNumberFormat="1" applyFont="1" applyBorder="1"/>
    <xf numFmtId="0" fontId="50" fillId="0" borderId="27" xfId="0" applyFont="1" applyBorder="1"/>
    <xf numFmtId="0" fontId="50" fillId="0" borderId="15" xfId="0" applyFont="1" applyBorder="1"/>
    <xf numFmtId="0" fontId="50" fillId="0" borderId="3" xfId="0" applyFont="1" applyBorder="1" applyAlignment="1">
      <alignment horizontal="center"/>
    </xf>
    <xf numFmtId="0" fontId="50" fillId="0" borderId="7" xfId="0" applyFont="1" applyBorder="1" applyAlignment="1">
      <alignment horizontal="center"/>
    </xf>
    <xf numFmtId="0" fontId="50" fillId="0" borderId="3" xfId="0" applyFont="1" applyBorder="1"/>
    <xf numFmtId="0" fontId="50" fillId="0" borderId="3" xfId="0" applyFont="1" applyFill="1" applyBorder="1"/>
    <xf numFmtId="0" fontId="50" fillId="0" borderId="7" xfId="0" applyFont="1" applyBorder="1"/>
    <xf numFmtId="3" fontId="50" fillId="0" borderId="3" xfId="0" applyNumberFormat="1" applyFont="1" applyBorder="1"/>
    <xf numFmtId="9" fontId="50" fillId="0" borderId="3" xfId="0" applyNumberFormat="1" applyFont="1" applyBorder="1"/>
    <xf numFmtId="0" fontId="50" fillId="0" borderId="14" xfId="0" applyFont="1" applyBorder="1"/>
    <xf numFmtId="3" fontId="50" fillId="0" borderId="9" xfId="0" applyNumberFormat="1" applyFont="1" applyFill="1" applyBorder="1"/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52" fillId="0" borderId="0" xfId="0" applyFont="1"/>
    <xf numFmtId="0" fontId="53" fillId="0" borderId="0" xfId="0" applyFont="1"/>
    <xf numFmtId="0" fontId="54" fillId="0" borderId="0" xfId="0" applyFont="1"/>
    <xf numFmtId="164" fontId="54" fillId="0" borderId="0" xfId="0" applyNumberFormat="1" applyFont="1"/>
    <xf numFmtId="0" fontId="3" fillId="0" borderId="0" xfId="0" applyFont="1" applyFill="1"/>
    <xf numFmtId="0" fontId="55" fillId="0" borderId="0" xfId="0" applyFont="1"/>
    <xf numFmtId="0" fontId="32" fillId="0" borderId="0" xfId="0" applyFont="1"/>
    <xf numFmtId="164" fontId="32" fillId="0" borderId="0" xfId="0" applyNumberFormat="1" applyFont="1"/>
    <xf numFmtId="164" fontId="31" fillId="0" borderId="3" xfId="0" applyNumberFormat="1" applyFont="1" applyFill="1" applyBorder="1" applyAlignment="1">
      <alignment horizontal="center"/>
    </xf>
    <xf numFmtId="0" fontId="3" fillId="0" borderId="3" xfId="0" applyFont="1" applyBorder="1"/>
    <xf numFmtId="0" fontId="56" fillId="0" borderId="0" xfId="0" applyFont="1"/>
    <xf numFmtId="0" fontId="31" fillId="0" borderId="0" xfId="0" applyFont="1" applyAlignment="1"/>
    <xf numFmtId="0" fontId="55" fillId="0" borderId="31" xfId="0" applyFont="1" applyBorder="1"/>
    <xf numFmtId="0" fontId="49" fillId="0" borderId="15" xfId="0" applyFont="1" applyBorder="1"/>
    <xf numFmtId="164" fontId="50" fillId="0" borderId="3" xfId="0" applyNumberFormat="1" applyFont="1" applyBorder="1" applyAlignment="1">
      <alignment horizontal="center"/>
    </xf>
    <xf numFmtId="164" fontId="50" fillId="0" borderId="7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37" xfId="0" applyFont="1" applyBorder="1"/>
    <xf numFmtId="0" fontId="49" fillId="9" borderId="15" xfId="0" applyFont="1" applyFill="1" applyBorder="1"/>
    <xf numFmtId="0" fontId="0" fillId="9" borderId="3" xfId="0" applyFont="1" applyFill="1" applyBorder="1"/>
    <xf numFmtId="0" fontId="49" fillId="10" borderId="15" xfId="0" applyFont="1" applyFill="1" applyBorder="1"/>
    <xf numFmtId="0" fontId="0" fillId="10" borderId="3" xfId="0" applyFont="1" applyFill="1" applyBorder="1"/>
    <xf numFmtId="0" fontId="31" fillId="0" borderId="0" xfId="0" applyFont="1"/>
    <xf numFmtId="0" fontId="0" fillId="0" borderId="0" xfId="0" applyFont="1"/>
    <xf numFmtId="0" fontId="57" fillId="0" borderId="0" xfId="0" applyFont="1"/>
    <xf numFmtId="0" fontId="31" fillId="0" borderId="0" xfId="0" applyFont="1" applyBorder="1"/>
    <xf numFmtId="9" fontId="0" fillId="0" borderId="0" xfId="0" applyNumberFormat="1" applyFont="1" applyBorder="1"/>
    <xf numFmtId="0" fontId="12" fillId="12" borderId="0" xfId="0" applyFont="1" applyFill="1"/>
    <xf numFmtId="0" fontId="17" fillId="12" borderId="0" xfId="0" applyFont="1" applyFill="1"/>
    <xf numFmtId="0" fontId="14" fillId="12" borderId="0" xfId="0" applyFont="1" applyFill="1"/>
    <xf numFmtId="0" fontId="10" fillId="12" borderId="0" xfId="0" applyFont="1" applyFill="1"/>
    <xf numFmtId="0" fontId="46" fillId="0" borderId="16" xfId="0" applyFont="1" applyFill="1" applyBorder="1"/>
    <xf numFmtId="0" fontId="46" fillId="2" borderId="38" xfId="0" applyFont="1" applyFill="1" applyBorder="1" applyAlignment="1">
      <alignment horizontal="left" vertical="center"/>
    </xf>
    <xf numFmtId="0" fontId="46" fillId="2" borderId="38" xfId="0" applyFont="1" applyFill="1" applyBorder="1" applyAlignment="1">
      <alignment horizontal="left" vertical="top"/>
    </xf>
    <xf numFmtId="0" fontId="46" fillId="0" borderId="21" xfId="0" applyFont="1" applyFill="1" applyBorder="1"/>
    <xf numFmtId="0" fontId="46" fillId="8" borderId="3" xfId="0" applyFont="1" applyFill="1" applyBorder="1" applyAlignment="1">
      <alignment horizontal="center"/>
    </xf>
    <xf numFmtId="9" fontId="46" fillId="0" borderId="24" xfId="0" applyNumberFormat="1" applyFont="1" applyFill="1" applyBorder="1" applyAlignment="1">
      <alignment horizontal="center"/>
    </xf>
    <xf numFmtId="0" fontId="46" fillId="8" borderId="0" xfId="0" applyFont="1" applyFill="1" applyBorder="1" applyAlignment="1">
      <alignment horizontal="center"/>
    </xf>
    <xf numFmtId="0" fontId="46" fillId="0" borderId="40" xfId="0" applyFont="1" applyFill="1" applyBorder="1" applyAlignment="1">
      <alignment horizontal="center"/>
    </xf>
    <xf numFmtId="0" fontId="46" fillId="0" borderId="39" xfId="0" applyFont="1" applyFill="1" applyBorder="1" applyAlignment="1">
      <alignment horizontal="left" vertical="center"/>
    </xf>
    <xf numFmtId="0" fontId="46" fillId="0" borderId="42" xfId="0" applyFont="1" applyFill="1" applyBorder="1" applyAlignment="1">
      <alignment horizontal="center"/>
    </xf>
    <xf numFmtId="0" fontId="46" fillId="8" borderId="18" xfId="0" applyFont="1" applyFill="1" applyBorder="1" applyAlignment="1">
      <alignment horizontal="center"/>
    </xf>
    <xf numFmtId="9" fontId="46" fillId="0" borderId="44" xfId="0" applyNumberFormat="1" applyFont="1" applyFill="1" applyBorder="1" applyAlignment="1">
      <alignment horizontal="center"/>
    </xf>
    <xf numFmtId="0" fontId="46" fillId="0" borderId="43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0" fontId="58" fillId="0" borderId="20" xfId="0" applyFont="1" applyBorder="1" applyAlignment="1">
      <alignment wrapText="1"/>
    </xf>
    <xf numFmtId="0" fontId="59" fillId="8" borderId="3" xfId="0" applyNumberFormat="1" applyFont="1" applyFill="1" applyBorder="1"/>
    <xf numFmtId="9" fontId="40" fillId="0" borderId="18" xfId="0" applyNumberFormat="1" applyFont="1" applyBorder="1"/>
    <xf numFmtId="1" fontId="58" fillId="0" borderId="18" xfId="0" applyNumberFormat="1" applyFont="1" applyFill="1" applyBorder="1" applyAlignment="1">
      <alignment horizontal="right"/>
    </xf>
    <xf numFmtId="164" fontId="58" fillId="0" borderId="19" xfId="0" applyNumberFormat="1" applyFont="1" applyFill="1" applyBorder="1" applyAlignment="1">
      <alignment horizontal="right"/>
    </xf>
    <xf numFmtId="1" fontId="38" fillId="8" borderId="3" xfId="0" applyNumberFormat="1" applyFont="1" applyFill="1" applyBorder="1" applyAlignment="1">
      <alignment horizontal="right"/>
    </xf>
    <xf numFmtId="0" fontId="58" fillId="0" borderId="39" xfId="0" applyNumberFormat="1" applyFont="1" applyFill="1" applyBorder="1" applyAlignment="1">
      <alignment horizontal="right"/>
    </xf>
    <xf numFmtId="164" fontId="58" fillId="0" borderId="39" xfId="0" applyNumberFormat="1" applyFont="1" applyFill="1" applyBorder="1" applyAlignment="1">
      <alignment horizontal="right"/>
    </xf>
    <xf numFmtId="0" fontId="46" fillId="0" borderId="11" xfId="0" applyFont="1" applyFill="1" applyBorder="1" applyAlignment="1">
      <alignment horizontal="center"/>
    </xf>
    <xf numFmtId="9" fontId="40" fillId="0" borderId="3" xfId="0" applyNumberFormat="1" applyFont="1" applyBorder="1"/>
    <xf numFmtId="1" fontId="58" fillId="0" borderId="3" xfId="0" applyNumberFormat="1" applyFont="1" applyFill="1" applyBorder="1" applyAlignment="1">
      <alignment horizontal="right"/>
    </xf>
    <xf numFmtId="164" fontId="58" fillId="0" borderId="7" xfId="0" applyNumberFormat="1" applyFont="1" applyFill="1" applyBorder="1" applyAlignment="1">
      <alignment horizontal="right"/>
    </xf>
    <xf numFmtId="0" fontId="46" fillId="0" borderId="17" xfId="0" applyFont="1" applyFill="1" applyBorder="1" applyAlignment="1">
      <alignment horizontal="center" wrapText="1"/>
    </xf>
    <xf numFmtId="0" fontId="58" fillId="0" borderId="20" xfId="0" applyFont="1" applyFill="1" applyBorder="1" applyAlignment="1">
      <alignment wrapText="1"/>
    </xf>
    <xf numFmtId="0" fontId="46" fillId="0" borderId="4" xfId="0" applyFont="1" applyFill="1" applyBorder="1" applyAlignment="1">
      <alignment horizontal="center"/>
    </xf>
    <xf numFmtId="0" fontId="58" fillId="0" borderId="23" xfId="0" applyFont="1" applyBorder="1"/>
    <xf numFmtId="9" fontId="40" fillId="0" borderId="9" xfId="0" applyNumberFormat="1" applyFont="1" applyBorder="1"/>
    <xf numFmtId="1" fontId="58" fillId="0" borderId="9" xfId="0" applyNumberFormat="1" applyFont="1" applyFill="1" applyBorder="1" applyAlignment="1">
      <alignment horizontal="right"/>
    </xf>
    <xf numFmtId="164" fontId="58" fillId="0" borderId="10" xfId="0" applyNumberFormat="1" applyFont="1" applyFill="1" applyBorder="1" applyAlignment="1">
      <alignment horizontal="right"/>
    </xf>
    <xf numFmtId="0" fontId="60" fillId="4" borderId="5" xfId="0" applyNumberFormat="1" applyFont="1" applyFill="1" applyBorder="1"/>
    <xf numFmtId="0" fontId="60" fillId="4" borderId="8" xfId="0" applyNumberFormat="1" applyFont="1" applyFill="1" applyBorder="1"/>
    <xf numFmtId="0" fontId="60" fillId="4" borderId="12" xfId="0" applyNumberFormat="1" applyFont="1" applyFill="1" applyBorder="1"/>
    <xf numFmtId="9" fontId="46" fillId="2" borderId="24" xfId="2" applyFont="1" applyFill="1" applyBorder="1"/>
    <xf numFmtId="0" fontId="60" fillId="4" borderId="24" xfId="0" applyNumberFormat="1" applyFont="1" applyFill="1" applyBorder="1"/>
    <xf numFmtId="164" fontId="58" fillId="2" borderId="13" xfId="0" applyNumberFormat="1" applyFont="1" applyFill="1" applyBorder="1" applyAlignment="1">
      <alignment horizontal="right"/>
    </xf>
    <xf numFmtId="0" fontId="60" fillId="11" borderId="24" xfId="0" applyNumberFormat="1" applyFont="1" applyFill="1" applyBorder="1"/>
    <xf numFmtId="1" fontId="58" fillId="13" borderId="41" xfId="0" applyNumberFormat="1" applyFont="1" applyFill="1" applyBorder="1" applyAlignment="1">
      <alignment horizontal="right"/>
    </xf>
    <xf numFmtId="9" fontId="58" fillId="2" borderId="41" xfId="0" applyNumberFormat="1" applyFont="1" applyFill="1" applyBorder="1" applyAlignment="1">
      <alignment horizontal="right"/>
    </xf>
    <xf numFmtId="0" fontId="46" fillId="0" borderId="3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1" fillId="0" borderId="29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50" fillId="0" borderId="7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6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6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left"/>
    </xf>
    <xf numFmtId="0" fontId="18" fillId="0" borderId="3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8" fillId="0" borderId="29" xfId="0" applyFont="1" applyFill="1" applyBorder="1" applyAlignment="1"/>
    <xf numFmtId="0" fontId="18" fillId="0" borderId="29" xfId="0" applyFont="1" applyFill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5" fillId="0" borderId="35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6" fillId="2" borderId="32" xfId="0" applyFont="1" applyFill="1" applyBorder="1" applyAlignment="1">
      <alignment horizontal="center"/>
    </xf>
    <xf numFmtId="0" fontId="46" fillId="2" borderId="6" xfId="0" applyFont="1" applyFill="1" applyBorder="1" applyAlignment="1">
      <alignment horizontal="center"/>
    </xf>
    <xf numFmtId="0" fontId="46" fillId="2" borderId="8" xfId="0" applyFont="1" applyFill="1" applyBorder="1" applyAlignment="1">
      <alignment horizontal="center"/>
    </xf>
    <xf numFmtId="0" fontId="46" fillId="0" borderId="28" xfId="0" applyFont="1" applyFill="1" applyBorder="1" applyAlignment="1">
      <alignment horizontal="center"/>
    </xf>
    <xf numFmtId="0" fontId="46" fillId="0" borderId="8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6" fillId="0" borderId="1" xfId="0" applyFont="1" applyFill="1" applyBorder="1" applyAlignment="1">
      <alignment horizontal="center"/>
    </xf>
    <xf numFmtId="0" fontId="46" fillId="0" borderId="2" xfId="0" applyFont="1" applyFill="1" applyBorder="1" applyAlignment="1">
      <alignment horizontal="center"/>
    </xf>
    <xf numFmtId="0" fontId="46" fillId="2" borderId="38" xfId="0" applyFont="1" applyFill="1" applyBorder="1" applyAlignment="1">
      <alignment horizontal="center"/>
    </xf>
    <xf numFmtId="0" fontId="46" fillId="2" borderId="45" xfId="0" applyFont="1" applyFill="1" applyBorder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0" fontId="34" fillId="5" borderId="29" xfId="0" applyFont="1" applyFill="1" applyBorder="1" applyAlignment="1">
      <alignment horizontal="center"/>
    </xf>
    <xf numFmtId="0" fontId="34" fillId="5" borderId="30" xfId="0" applyFont="1" applyFill="1" applyBorder="1" applyAlignment="1">
      <alignment horizontal="center"/>
    </xf>
    <xf numFmtId="0" fontId="58" fillId="11" borderId="46" xfId="0" applyNumberFormat="1" applyFont="1" applyFill="1" applyBorder="1" applyAlignment="1">
      <alignment horizontal="right"/>
    </xf>
    <xf numFmtId="164" fontId="58" fillId="11" borderId="9" xfId="0" applyNumberFormat="1" applyFont="1" applyFill="1" applyBorder="1" applyAlignment="1">
      <alignment horizontal="right"/>
    </xf>
    <xf numFmtId="0" fontId="58" fillId="13" borderId="9" xfId="0" applyNumberFormat="1" applyFont="1" applyFill="1" applyBorder="1" applyAlignment="1">
      <alignment horizontal="right"/>
    </xf>
    <xf numFmtId="1" fontId="58" fillId="11" borderId="44" xfId="0" applyNumberFormat="1" applyFont="1" applyFill="1" applyBorder="1" applyAlignment="1">
      <alignment horizontal="right"/>
    </xf>
    <xf numFmtId="164" fontId="58" fillId="11" borderId="46" xfId="0" applyNumberFormat="1" applyFont="1" applyFill="1" applyBorder="1" applyAlignment="1">
      <alignment horizontal="right"/>
    </xf>
    <xf numFmtId="164" fontId="58" fillId="11" borderId="47" xfId="0" applyNumberFormat="1" applyFont="1" applyFill="1" applyBorder="1" applyAlignment="1">
      <alignment horizontal="right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5"/>
  <sheetViews>
    <sheetView zoomScale="120" zoomScaleNormal="120" workbookViewId="0">
      <selection activeCell="T26" sqref="T26"/>
    </sheetView>
  </sheetViews>
  <sheetFormatPr defaultRowHeight="15"/>
  <cols>
    <col min="1" max="1" width="4" style="8" customWidth="1"/>
    <col min="2" max="2" width="23.5703125" style="8" customWidth="1"/>
    <col min="3" max="3" width="8.5703125" style="8" customWidth="1"/>
    <col min="4" max="4" width="8.140625" style="8" customWidth="1"/>
    <col min="5" max="5" width="9.28515625" style="8" customWidth="1"/>
    <col min="6" max="6" width="8.42578125" style="8" customWidth="1"/>
    <col min="7" max="7" width="7.85546875" style="8" customWidth="1"/>
    <col min="8" max="8" width="9.140625" style="33"/>
    <col min="9" max="9" width="6.85546875" style="8" customWidth="1"/>
    <col min="10" max="10" width="8.5703125" style="8" customWidth="1"/>
    <col min="11" max="11" width="8.85546875" style="8" customWidth="1"/>
    <col min="12" max="12" width="8.42578125" style="8" customWidth="1"/>
    <col min="13" max="13" width="6.7109375" style="8" customWidth="1"/>
    <col min="14" max="14" width="6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2" spans="1:18">
      <c r="A2" s="235" t="s">
        <v>60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1:18">
      <c r="A3" s="159"/>
      <c r="B3" s="159"/>
      <c r="C3" s="159"/>
      <c r="D3" s="159"/>
      <c r="E3" s="159"/>
      <c r="F3" s="159"/>
      <c r="G3" s="159"/>
      <c r="H3" s="160"/>
      <c r="I3" s="159"/>
      <c r="J3" s="159"/>
      <c r="K3" s="159"/>
      <c r="L3" s="159"/>
      <c r="M3" s="159"/>
      <c r="N3" s="159"/>
      <c r="O3" s="159"/>
      <c r="P3" s="159"/>
      <c r="Q3" s="159"/>
    </row>
    <row r="4" spans="1:18" s="20" customFormat="1" ht="9.75" customHeight="1">
      <c r="H4" s="30"/>
    </row>
    <row r="5" spans="1:18">
      <c r="A5" s="161" t="s">
        <v>159</v>
      </c>
      <c r="B5" s="162"/>
      <c r="C5" s="163"/>
      <c r="D5" s="163"/>
      <c r="E5" s="163"/>
      <c r="F5" s="163"/>
      <c r="G5" s="163"/>
      <c r="H5" s="164"/>
      <c r="I5" s="163"/>
      <c r="J5" s="163"/>
      <c r="K5" s="163"/>
      <c r="L5" s="20"/>
      <c r="M5" s="20"/>
      <c r="N5" s="20"/>
      <c r="O5" s="20"/>
      <c r="P5" s="165"/>
      <c r="Q5" s="165"/>
      <c r="R5" s="27"/>
    </row>
    <row r="6" spans="1:18">
      <c r="A6" s="161" t="s">
        <v>125</v>
      </c>
      <c r="B6" s="166"/>
      <c r="C6" s="167"/>
      <c r="D6" s="167"/>
      <c r="E6" s="167"/>
      <c r="F6" s="167"/>
      <c r="G6" s="167"/>
      <c r="H6" s="168"/>
      <c r="I6" s="167"/>
      <c r="J6" s="163"/>
      <c r="K6" s="163"/>
      <c r="L6" s="20"/>
      <c r="M6" s="20"/>
      <c r="N6" s="20"/>
      <c r="O6" s="20"/>
      <c r="P6" s="165"/>
      <c r="Q6" s="165"/>
      <c r="R6" s="27"/>
    </row>
    <row r="7" spans="1:18" ht="15.75" thickBot="1">
      <c r="A7" s="167"/>
      <c r="B7" s="21"/>
      <c r="C7" s="167"/>
      <c r="D7" s="167"/>
      <c r="E7" s="167"/>
      <c r="F7" s="167"/>
      <c r="G7" s="167"/>
      <c r="H7" s="168"/>
      <c r="I7" s="167"/>
      <c r="J7" s="163"/>
      <c r="K7" s="163"/>
      <c r="L7" s="20"/>
      <c r="M7" s="20"/>
      <c r="N7" s="20"/>
      <c r="O7" s="20"/>
      <c r="P7" s="165"/>
      <c r="Q7" s="165"/>
      <c r="R7" s="27"/>
    </row>
    <row r="8" spans="1:18">
      <c r="A8" s="21"/>
      <c r="B8" s="99"/>
      <c r="C8" s="236" t="s">
        <v>44</v>
      </c>
      <c r="D8" s="236"/>
      <c r="E8" s="236"/>
      <c r="F8" s="236"/>
      <c r="G8" s="236"/>
      <c r="H8" s="237"/>
      <c r="I8" s="21"/>
      <c r="J8" s="20"/>
      <c r="K8" s="20"/>
      <c r="L8" s="20"/>
      <c r="M8" s="20"/>
      <c r="N8" s="20"/>
      <c r="O8" s="20"/>
      <c r="P8" s="20"/>
      <c r="Q8" s="20"/>
    </row>
    <row r="9" spans="1:18">
      <c r="A9" s="21"/>
      <c r="B9" s="100" t="s">
        <v>45</v>
      </c>
      <c r="C9" s="238" t="s">
        <v>162</v>
      </c>
      <c r="D9" s="238"/>
      <c r="E9" s="238" t="s">
        <v>163</v>
      </c>
      <c r="F9" s="238"/>
      <c r="G9" s="238" t="s">
        <v>67</v>
      </c>
      <c r="H9" s="239"/>
      <c r="I9" s="21"/>
      <c r="J9" s="20"/>
      <c r="K9" s="20"/>
      <c r="L9" s="20"/>
      <c r="M9" s="20"/>
      <c r="N9" s="20"/>
      <c r="O9" s="20"/>
      <c r="P9" s="20"/>
      <c r="Q9" s="20"/>
    </row>
    <row r="10" spans="1:18">
      <c r="A10" s="21"/>
      <c r="B10" s="101"/>
      <c r="C10" s="98" t="s">
        <v>46</v>
      </c>
      <c r="D10" s="169" t="s">
        <v>34</v>
      </c>
      <c r="E10" s="98" t="s">
        <v>46</v>
      </c>
      <c r="F10" s="169" t="s">
        <v>34</v>
      </c>
      <c r="G10" s="98" t="s">
        <v>46</v>
      </c>
      <c r="H10" s="102" t="s">
        <v>34</v>
      </c>
      <c r="I10" s="21"/>
      <c r="J10" s="20"/>
      <c r="K10" s="20"/>
      <c r="L10" s="20"/>
      <c r="M10" s="20"/>
      <c r="N10" s="20"/>
      <c r="O10" s="20"/>
      <c r="P10" s="20"/>
      <c r="Q10" s="20"/>
    </row>
    <row r="11" spans="1:18">
      <c r="A11" s="21"/>
      <c r="B11" s="101" t="s">
        <v>15</v>
      </c>
      <c r="C11" s="170">
        <v>6560</v>
      </c>
      <c r="D11" s="59">
        <f>C11/C16</f>
        <v>0.36117381489841988</v>
      </c>
      <c r="E11" s="170">
        <v>6650</v>
      </c>
      <c r="F11" s="59">
        <f>E11/E16</f>
        <v>0.35658748458362377</v>
      </c>
      <c r="G11" s="60">
        <f>E11-C11</f>
        <v>90</v>
      </c>
      <c r="H11" s="47">
        <f>G11/G16</f>
        <v>0.18518518518518517</v>
      </c>
      <c r="I11" s="21"/>
      <c r="J11" s="20"/>
      <c r="K11" s="20"/>
      <c r="L11" s="20"/>
      <c r="M11" s="20"/>
      <c r="N11" s="20"/>
      <c r="O11" s="20"/>
      <c r="P11" s="20"/>
      <c r="Q11" s="20"/>
    </row>
    <row r="12" spans="1:18">
      <c r="A12" s="21"/>
      <c r="B12" s="101" t="s">
        <v>65</v>
      </c>
      <c r="C12" s="170">
        <v>3793</v>
      </c>
      <c r="D12" s="59">
        <f>C12/C16</f>
        <v>0.20883114023013818</v>
      </c>
      <c r="E12" s="170">
        <f>SUM(G42:G43)</f>
        <v>3957</v>
      </c>
      <c r="F12" s="59">
        <f>E12/E16</f>
        <v>0.21218295887178937</v>
      </c>
      <c r="G12" s="60">
        <f t="shared" ref="G12:G16" si="0">E12-C12</f>
        <v>164</v>
      </c>
      <c r="H12" s="47">
        <f>G12/G16</f>
        <v>0.33744855967078191</v>
      </c>
      <c r="I12" s="21"/>
      <c r="J12" s="20"/>
      <c r="K12" s="20"/>
      <c r="L12" s="20"/>
      <c r="M12" s="20"/>
      <c r="N12" s="171"/>
      <c r="O12" s="20"/>
      <c r="P12" s="20"/>
      <c r="Q12" s="20"/>
    </row>
    <row r="13" spans="1:18">
      <c r="A13" s="21"/>
      <c r="B13" s="101" t="s">
        <v>16</v>
      </c>
      <c r="C13" s="170">
        <v>636</v>
      </c>
      <c r="D13" s="59">
        <f>C13/C16</f>
        <v>3.5016241810273636E-2</v>
      </c>
      <c r="E13" s="170">
        <f>SUM(I42:I43)</f>
        <v>665</v>
      </c>
      <c r="F13" s="59">
        <f>E13/E16</f>
        <v>3.565874845836238E-2</v>
      </c>
      <c r="G13" s="60">
        <f t="shared" si="0"/>
        <v>29</v>
      </c>
      <c r="H13" s="47">
        <f>G13/G16</f>
        <v>5.9670781893004114E-2</v>
      </c>
      <c r="I13" s="21"/>
      <c r="J13" s="20"/>
      <c r="K13" s="20"/>
      <c r="L13" s="20"/>
      <c r="M13" s="20"/>
      <c r="N13" s="171"/>
      <c r="O13" s="20"/>
      <c r="P13" s="20"/>
      <c r="Q13" s="20"/>
    </row>
    <row r="14" spans="1:18">
      <c r="A14" s="21"/>
      <c r="B14" s="101" t="s">
        <v>17</v>
      </c>
      <c r="C14" s="170">
        <v>5299</v>
      </c>
      <c r="D14" s="59">
        <f>C14/C16</f>
        <v>0.2917469581016352</v>
      </c>
      <c r="E14" s="170">
        <f>SUM(K42:K43)</f>
        <v>5424</v>
      </c>
      <c r="F14" s="59">
        <f>E14/E16</f>
        <v>0.29084669419271814</v>
      </c>
      <c r="G14" s="60">
        <f t="shared" si="0"/>
        <v>125</v>
      </c>
      <c r="H14" s="47">
        <f>G14/G16</f>
        <v>0.25720164609053497</v>
      </c>
      <c r="I14" s="21"/>
      <c r="J14" s="20"/>
      <c r="K14" s="20"/>
      <c r="L14" s="20"/>
      <c r="M14" s="20"/>
      <c r="N14" s="20"/>
      <c r="O14" s="20"/>
      <c r="P14" s="20"/>
      <c r="Q14" s="20"/>
    </row>
    <row r="15" spans="1:18">
      <c r="A15" s="21"/>
      <c r="B15" s="101" t="s">
        <v>18</v>
      </c>
      <c r="C15" s="170">
        <v>1875</v>
      </c>
      <c r="D15" s="59">
        <f>C15/C16</f>
        <v>0.10323184495953312</v>
      </c>
      <c r="E15" s="170">
        <f>SUM(M42:M43)</f>
        <v>1953</v>
      </c>
      <c r="F15" s="59">
        <f>E15/E16</f>
        <v>0.10472411389350636</v>
      </c>
      <c r="G15" s="60">
        <f t="shared" si="0"/>
        <v>78</v>
      </c>
      <c r="H15" s="47">
        <f>G15/G16</f>
        <v>0.16049382716049382</v>
      </c>
      <c r="I15" s="21"/>
      <c r="J15" s="20"/>
      <c r="K15" s="20"/>
      <c r="L15" s="20"/>
      <c r="M15" s="20"/>
      <c r="N15" s="20"/>
      <c r="O15" s="20"/>
      <c r="P15" s="20"/>
      <c r="Q15" s="20"/>
    </row>
    <row r="16" spans="1:18" ht="15.75" thickBot="1">
      <c r="A16" s="21"/>
      <c r="B16" s="104" t="s">
        <v>14</v>
      </c>
      <c r="C16" s="105">
        <f>SUM(C11:C15)</f>
        <v>18163</v>
      </c>
      <c r="D16" s="110">
        <f>C16/C16</f>
        <v>1</v>
      </c>
      <c r="E16" s="105">
        <f>SUM(E11:E15)</f>
        <v>18649</v>
      </c>
      <c r="F16" s="110">
        <f>E16/E16</f>
        <v>1</v>
      </c>
      <c r="G16" s="121">
        <f t="shared" si="0"/>
        <v>486</v>
      </c>
      <c r="H16" s="122">
        <f>G16/G16</f>
        <v>1</v>
      </c>
      <c r="I16" s="21"/>
      <c r="J16" s="20"/>
      <c r="K16" s="20"/>
      <c r="L16" s="20"/>
      <c r="M16" s="20"/>
      <c r="N16" s="20"/>
      <c r="O16" s="20"/>
      <c r="P16" s="20"/>
      <c r="Q16" s="20" t="s">
        <v>120</v>
      </c>
    </row>
    <row r="17" spans="1:17" s="22" customFormat="1">
      <c r="A17" s="21"/>
      <c r="B17" s="23"/>
      <c r="C17" s="24"/>
      <c r="D17" s="25"/>
      <c r="E17" s="24"/>
      <c r="F17" s="25"/>
      <c r="G17" s="26"/>
      <c r="H17" s="32"/>
      <c r="I17" s="21"/>
      <c r="J17" s="20"/>
      <c r="K17" s="20"/>
      <c r="L17" s="20"/>
      <c r="M17" s="20"/>
      <c r="N17" s="20"/>
      <c r="O17" s="20"/>
      <c r="P17" s="20"/>
      <c r="Q17" s="20"/>
    </row>
    <row r="18" spans="1:17">
      <c r="A18" s="20"/>
      <c r="B18" s="20"/>
      <c r="C18" s="20"/>
      <c r="D18" s="20"/>
      <c r="E18" s="20"/>
      <c r="F18" s="20"/>
      <c r="G18" s="20"/>
      <c r="H18" s="30"/>
      <c r="I18" s="20"/>
      <c r="J18" s="20"/>
      <c r="K18" s="20"/>
      <c r="L18" s="20"/>
      <c r="M18" s="20"/>
      <c r="N18" s="20"/>
      <c r="O18" s="20"/>
      <c r="P18" s="20"/>
      <c r="Q18" s="20"/>
    </row>
    <row r="19" spans="1:17">
      <c r="A19" s="20"/>
      <c r="B19" s="172" t="s">
        <v>149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20"/>
      <c r="N19" s="20"/>
      <c r="O19" s="20"/>
      <c r="P19" s="20"/>
      <c r="Q19" s="20"/>
    </row>
    <row r="20" spans="1:17" ht="15.75" thickBot="1">
      <c r="A20" s="20"/>
      <c r="B20" s="161" t="s">
        <v>139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20"/>
      <c r="N20" s="20"/>
      <c r="O20" s="20"/>
      <c r="P20" s="20"/>
      <c r="Q20" s="20"/>
    </row>
    <row r="21" spans="1:17" ht="15.75" thickBot="1">
      <c r="A21" s="20"/>
      <c r="B21" s="173"/>
      <c r="C21" s="246" t="s">
        <v>161</v>
      </c>
      <c r="D21" s="247"/>
      <c r="E21" s="248" t="s">
        <v>166</v>
      </c>
      <c r="F21" s="249"/>
      <c r="G21" s="249"/>
      <c r="H21" s="249"/>
      <c r="I21" s="249"/>
      <c r="J21" s="249"/>
      <c r="K21" s="249"/>
      <c r="L21" s="250"/>
      <c r="M21" s="20"/>
      <c r="N21" s="20"/>
      <c r="O21" s="20"/>
      <c r="P21" s="20"/>
      <c r="Q21" s="20"/>
    </row>
    <row r="22" spans="1:17">
      <c r="A22" s="20"/>
      <c r="B22" s="149" t="s">
        <v>140</v>
      </c>
      <c r="C22" s="244">
        <v>2015</v>
      </c>
      <c r="D22" s="244"/>
      <c r="E22" s="244">
        <v>2015</v>
      </c>
      <c r="F22" s="244"/>
      <c r="G22" s="244">
        <v>2016</v>
      </c>
      <c r="H22" s="244"/>
      <c r="I22" s="244" t="s">
        <v>141</v>
      </c>
      <c r="J22" s="244"/>
      <c r="K22" s="244" t="s">
        <v>67</v>
      </c>
      <c r="L22" s="245"/>
      <c r="M22" s="20"/>
      <c r="N22" s="20"/>
      <c r="O22" s="20"/>
      <c r="P22" s="20"/>
      <c r="Q22" s="20"/>
    </row>
    <row r="23" spans="1:17">
      <c r="A23" s="20"/>
      <c r="B23" s="174"/>
      <c r="C23" s="150" t="s">
        <v>88</v>
      </c>
      <c r="D23" s="175" t="s">
        <v>34</v>
      </c>
      <c r="E23" s="150" t="s">
        <v>88</v>
      </c>
      <c r="F23" s="175" t="s">
        <v>34</v>
      </c>
      <c r="G23" s="150" t="s">
        <v>88</v>
      </c>
      <c r="H23" s="175" t="s">
        <v>34</v>
      </c>
      <c r="I23" s="150" t="s">
        <v>88</v>
      </c>
      <c r="J23" s="175" t="s">
        <v>34</v>
      </c>
      <c r="K23" s="150" t="s">
        <v>88</v>
      </c>
      <c r="L23" s="176" t="s">
        <v>34</v>
      </c>
      <c r="M23" s="20"/>
      <c r="N23" s="20"/>
      <c r="O23" s="20"/>
      <c r="P23" s="20"/>
      <c r="Q23" s="20"/>
    </row>
    <row r="24" spans="1:17">
      <c r="A24" s="20"/>
      <c r="B24" s="174" t="s">
        <v>142</v>
      </c>
      <c r="C24" s="177">
        <v>2116</v>
      </c>
      <c r="D24" s="111">
        <f>C24/C30</f>
        <v>4.7497194163860827E-2</v>
      </c>
      <c r="E24" s="177">
        <v>3002</v>
      </c>
      <c r="F24" s="111">
        <f>E24/E30</f>
        <v>5.9993205299866105E-2</v>
      </c>
      <c r="G24" s="177">
        <v>2540</v>
      </c>
      <c r="H24" s="112">
        <f>G24/G30</f>
        <v>5.5254628118949725E-2</v>
      </c>
      <c r="I24" s="113">
        <f>G24-E24</f>
        <v>-462</v>
      </c>
      <c r="J24" s="114">
        <f t="shared" ref="J24:J30" si="1">I24/E24</f>
        <v>-0.15389740173217856</v>
      </c>
      <c r="K24" s="113">
        <f>G24-C24</f>
        <v>424</v>
      </c>
      <c r="L24" s="115">
        <f t="shared" ref="L24:L30" si="2">K24/G24</f>
        <v>0.16692913385826771</v>
      </c>
      <c r="M24" s="20"/>
      <c r="N24" s="20"/>
      <c r="O24" s="20"/>
      <c r="P24" s="20"/>
      <c r="Q24" s="20"/>
    </row>
    <row r="25" spans="1:17">
      <c r="A25" s="20"/>
      <c r="B25" s="174" t="s">
        <v>143</v>
      </c>
      <c r="C25" s="177">
        <v>18034</v>
      </c>
      <c r="D25" s="111">
        <f>C25/C30</f>
        <v>0.40480359147025813</v>
      </c>
      <c r="E25" s="177">
        <v>19413</v>
      </c>
      <c r="F25" s="111">
        <f>E25/E30</f>
        <v>0.38795739323327805</v>
      </c>
      <c r="G25" s="177">
        <v>17484</v>
      </c>
      <c r="H25" s="112">
        <f>G25/G30</f>
        <v>0.38034327481563662</v>
      </c>
      <c r="I25" s="113">
        <f>G25-E25</f>
        <v>-1929</v>
      </c>
      <c r="J25" s="114">
        <f t="shared" si="1"/>
        <v>-9.936640395611189E-2</v>
      </c>
      <c r="K25" s="113">
        <f>G25-C25</f>
        <v>-550</v>
      </c>
      <c r="L25" s="115">
        <f t="shared" si="2"/>
        <v>-3.1457332418210936E-2</v>
      </c>
      <c r="M25" s="20"/>
      <c r="N25" s="20"/>
      <c r="O25" s="20"/>
      <c r="P25" s="20"/>
      <c r="Q25" s="20"/>
    </row>
    <row r="26" spans="1:17">
      <c r="A26" s="20"/>
      <c r="B26" s="174" t="s">
        <v>144</v>
      </c>
      <c r="C26" s="177">
        <v>6237</v>
      </c>
      <c r="D26" s="111">
        <f>C26/C30</f>
        <v>0.14000000000000001</v>
      </c>
      <c r="E26" s="177">
        <v>7486</v>
      </c>
      <c r="F26" s="111">
        <f>E26/E30</f>
        <v>0.14960330941865346</v>
      </c>
      <c r="G26" s="177">
        <v>7296</v>
      </c>
      <c r="H26" s="112">
        <f>G26/G30</f>
        <v>0.15871565620309339</v>
      </c>
      <c r="I26" s="113">
        <f>G26-E26</f>
        <v>-190</v>
      </c>
      <c r="J26" s="114">
        <f t="shared" si="1"/>
        <v>-2.5380710659898477E-2</v>
      </c>
      <c r="K26" s="113">
        <f>G26-C26</f>
        <v>1059</v>
      </c>
      <c r="L26" s="115">
        <f t="shared" si="2"/>
        <v>0.14514802631578946</v>
      </c>
      <c r="M26" s="20"/>
      <c r="N26" s="20"/>
      <c r="O26" s="20"/>
      <c r="P26" s="20"/>
      <c r="Q26" s="20"/>
    </row>
    <row r="27" spans="1:17">
      <c r="A27" s="20"/>
      <c r="B27" s="174" t="s">
        <v>145</v>
      </c>
      <c r="C27" s="177">
        <v>6281</v>
      </c>
      <c r="D27" s="111">
        <f>C27/C30</f>
        <v>0.14098765432098764</v>
      </c>
      <c r="E27" s="178">
        <v>7881</v>
      </c>
      <c r="F27" s="111">
        <f>E27/E30</f>
        <v>0.15749715222126742</v>
      </c>
      <c r="G27" s="177">
        <v>6424</v>
      </c>
      <c r="H27" s="112">
        <f>G27/G30</f>
        <v>0.13974635080162717</v>
      </c>
      <c r="I27" s="113">
        <f>G27-E27</f>
        <v>-1457</v>
      </c>
      <c r="J27" s="114">
        <f t="shared" si="1"/>
        <v>-0.18487501586093136</v>
      </c>
      <c r="K27" s="113">
        <f>G27-C27</f>
        <v>143</v>
      </c>
      <c r="L27" s="115">
        <f t="shared" si="2"/>
        <v>2.2260273972602738E-2</v>
      </c>
      <c r="M27" s="20"/>
      <c r="N27" s="20"/>
      <c r="O27" s="20"/>
      <c r="P27" s="20"/>
      <c r="Q27" s="20"/>
    </row>
    <row r="28" spans="1:17">
      <c r="A28" s="20"/>
      <c r="B28" s="179" t="s">
        <v>146</v>
      </c>
      <c r="C28" s="180">
        <v>11882</v>
      </c>
      <c r="D28" s="123">
        <f>C28/C30</f>
        <v>0.26671156004489338</v>
      </c>
      <c r="E28" s="180">
        <v>12257</v>
      </c>
      <c r="F28" s="123">
        <f>E28/E30</f>
        <v>0.244948939826935</v>
      </c>
      <c r="G28" s="180">
        <v>12225</v>
      </c>
      <c r="H28" s="124">
        <f>G28/G30</f>
        <v>0.26594009006069308</v>
      </c>
      <c r="I28" s="125">
        <f>G28-E28</f>
        <v>-32</v>
      </c>
      <c r="J28" s="126">
        <f t="shared" si="1"/>
        <v>-2.6107530390797095E-3</v>
      </c>
      <c r="K28" s="125">
        <f>G28-C28</f>
        <v>343</v>
      </c>
      <c r="L28" s="127">
        <f t="shared" si="2"/>
        <v>2.8057259713701432E-2</v>
      </c>
      <c r="M28" s="20"/>
      <c r="N28" s="20"/>
      <c r="O28" s="20"/>
      <c r="P28" s="20"/>
      <c r="Q28" s="20"/>
    </row>
    <row r="29" spans="1:17">
      <c r="A29" s="20"/>
      <c r="B29" s="181" t="s">
        <v>147</v>
      </c>
      <c r="C29" s="182">
        <f>C27+C28</f>
        <v>18163</v>
      </c>
      <c r="D29" s="128">
        <f>C29/C30</f>
        <v>0.40769921436588102</v>
      </c>
      <c r="E29" s="182">
        <f>SUM(E27:E28)</f>
        <v>20138</v>
      </c>
      <c r="F29" s="128">
        <f>E29/E30</f>
        <v>0.40244609204820242</v>
      </c>
      <c r="G29" s="182">
        <f>SUM(G27:G28)</f>
        <v>18649</v>
      </c>
      <c r="H29" s="129">
        <f>G29/G30</f>
        <v>0.40568644086232025</v>
      </c>
      <c r="I29" s="130">
        <f>SUM(I27,I28)</f>
        <v>-1489</v>
      </c>
      <c r="J29" s="131">
        <f t="shared" si="1"/>
        <v>-7.393981527460522E-2</v>
      </c>
      <c r="K29" s="130">
        <f>SUM(K27,K28)</f>
        <v>486</v>
      </c>
      <c r="L29" s="132">
        <f t="shared" si="2"/>
        <v>2.6060378572577619E-2</v>
      </c>
      <c r="M29" s="20"/>
      <c r="N29" s="20"/>
      <c r="O29" s="20"/>
      <c r="P29" s="20"/>
      <c r="Q29" s="20"/>
    </row>
    <row r="30" spans="1:17" ht="15.75" thickBot="1">
      <c r="A30" s="20"/>
      <c r="B30" s="157" t="s">
        <v>148</v>
      </c>
      <c r="C30" s="116">
        <f>SUM(C24:C28)</f>
        <v>44550</v>
      </c>
      <c r="D30" s="117">
        <f>C30/C30</f>
        <v>1</v>
      </c>
      <c r="E30" s="116">
        <f>SUM(E24:E28)</f>
        <v>50039</v>
      </c>
      <c r="F30" s="117">
        <f>E30/E30</f>
        <v>1</v>
      </c>
      <c r="G30" s="118">
        <f>SUM(G24:G28)</f>
        <v>45969</v>
      </c>
      <c r="H30" s="117">
        <v>1</v>
      </c>
      <c r="I30" s="116">
        <f>SUM(I24,I25,I26,I29)</f>
        <v>-4070</v>
      </c>
      <c r="J30" s="119">
        <f t="shared" si="1"/>
        <v>-8.1336557485161567E-2</v>
      </c>
      <c r="K30" s="116">
        <f>SUM(K24,K25,K26,K29)</f>
        <v>1419</v>
      </c>
      <c r="L30" s="120">
        <f t="shared" si="2"/>
        <v>3.0868628858578606E-2</v>
      </c>
      <c r="M30" s="20"/>
      <c r="N30" s="20"/>
      <c r="O30" s="20"/>
      <c r="P30" s="20"/>
      <c r="Q30" s="20"/>
    </row>
    <row r="31" spans="1:17">
      <c r="A31" s="20"/>
      <c r="B31" s="20"/>
      <c r="C31" s="20"/>
      <c r="D31" s="20"/>
      <c r="E31" s="20"/>
      <c r="F31" s="20"/>
      <c r="G31" s="20"/>
      <c r="H31" s="30"/>
      <c r="I31" s="20"/>
      <c r="J31" s="20"/>
      <c r="K31" s="20"/>
      <c r="L31" s="20"/>
      <c r="M31" s="20"/>
      <c r="N31" s="20"/>
      <c r="O31" s="20"/>
      <c r="P31" s="20"/>
      <c r="Q31" s="20"/>
    </row>
    <row r="32" spans="1:17">
      <c r="A32" s="20"/>
      <c r="B32" s="20"/>
      <c r="C32" s="20"/>
      <c r="D32" s="20"/>
      <c r="E32" s="20"/>
      <c r="F32" s="20"/>
      <c r="G32" s="20"/>
      <c r="H32" s="30"/>
      <c r="I32" s="20"/>
      <c r="J32" s="20"/>
      <c r="K32" s="20"/>
      <c r="L32" s="20"/>
      <c r="M32" s="20"/>
      <c r="N32" s="20"/>
      <c r="O32" s="20"/>
      <c r="P32" s="20"/>
      <c r="Q32" s="20"/>
    </row>
    <row r="33" spans="1:18">
      <c r="A33" s="20"/>
      <c r="B33" s="183" t="s">
        <v>167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</row>
    <row r="34" spans="1:18" ht="15.75" thickBot="1">
      <c r="A34" s="20"/>
      <c r="B34" s="185" t="s">
        <v>153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</row>
    <row r="35" spans="1:18">
      <c r="A35" s="20"/>
      <c r="B35" s="148"/>
      <c r="C35" s="242" t="s">
        <v>85</v>
      </c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3"/>
      <c r="O35" s="186"/>
      <c r="P35" s="184"/>
      <c r="Q35" s="184"/>
    </row>
    <row r="36" spans="1:18">
      <c r="A36" s="20"/>
      <c r="B36" s="149"/>
      <c r="C36" s="240" t="s">
        <v>14</v>
      </c>
      <c r="D36" s="240"/>
      <c r="E36" s="240" t="s">
        <v>154</v>
      </c>
      <c r="F36" s="240"/>
      <c r="G36" s="240" t="s">
        <v>65</v>
      </c>
      <c r="H36" s="240"/>
      <c r="I36" s="240" t="s">
        <v>16</v>
      </c>
      <c r="J36" s="240"/>
      <c r="K36" s="240" t="s">
        <v>17</v>
      </c>
      <c r="L36" s="240"/>
      <c r="M36" s="240" t="s">
        <v>18</v>
      </c>
      <c r="N36" s="241"/>
      <c r="O36" s="186"/>
      <c r="P36" s="184"/>
      <c r="Q36" s="184"/>
    </row>
    <row r="37" spans="1:18">
      <c r="A37" s="20"/>
      <c r="B37" s="149"/>
      <c r="C37" s="150" t="s">
        <v>88</v>
      </c>
      <c r="D37" s="150" t="s">
        <v>34</v>
      </c>
      <c r="E37" s="150" t="s">
        <v>88</v>
      </c>
      <c r="F37" s="150" t="s">
        <v>34</v>
      </c>
      <c r="G37" s="150" t="s">
        <v>88</v>
      </c>
      <c r="H37" s="150" t="s">
        <v>34</v>
      </c>
      <c r="I37" s="150" t="s">
        <v>88</v>
      </c>
      <c r="J37" s="150" t="s">
        <v>34</v>
      </c>
      <c r="K37" s="150" t="s">
        <v>88</v>
      </c>
      <c r="L37" s="150" t="s">
        <v>34</v>
      </c>
      <c r="M37" s="150" t="s">
        <v>88</v>
      </c>
      <c r="N37" s="151" t="s">
        <v>34</v>
      </c>
      <c r="O37" s="186"/>
      <c r="P37" s="184"/>
      <c r="Q37" s="184"/>
    </row>
    <row r="38" spans="1:18">
      <c r="A38" s="20"/>
      <c r="B38" s="149" t="s">
        <v>140</v>
      </c>
      <c r="C38" s="152"/>
      <c r="D38" s="152"/>
      <c r="E38" s="152"/>
      <c r="F38" s="152"/>
      <c r="G38" s="153"/>
      <c r="H38" s="152"/>
      <c r="I38" s="152"/>
      <c r="J38" s="152"/>
      <c r="K38" s="152"/>
      <c r="L38" s="152"/>
      <c r="M38" s="152"/>
      <c r="N38" s="154"/>
      <c r="O38" s="187"/>
      <c r="P38" s="184"/>
      <c r="Q38" s="184"/>
      <c r="R38" s="138"/>
    </row>
    <row r="39" spans="1:18">
      <c r="A39" s="20"/>
      <c r="B39" s="149" t="s">
        <v>142</v>
      </c>
      <c r="C39" s="155">
        <f>E39+G39+I39+K39+M39</f>
        <v>2540</v>
      </c>
      <c r="D39" s="156">
        <f t="shared" ref="D39:D44" si="3">C39/$C$44</f>
        <v>5.5255830142707969E-2</v>
      </c>
      <c r="E39" s="139">
        <v>670</v>
      </c>
      <c r="F39" s="156">
        <f t="shared" ref="F39:F44" si="4">E39/$E$44</f>
        <v>5.3724641167508622E-2</v>
      </c>
      <c r="G39" s="139">
        <v>441</v>
      </c>
      <c r="H39" s="140">
        <f t="shared" ref="H39:H44" si="5">G39/$G$44</f>
        <v>4.9729364005412717E-2</v>
      </c>
      <c r="I39" s="139">
        <v>248</v>
      </c>
      <c r="J39" s="141">
        <f t="shared" ref="J39:J44" si="6">I39/$I$44</f>
        <v>4.0397458869522722E-2</v>
      </c>
      <c r="K39" s="139">
        <v>779</v>
      </c>
      <c r="L39" s="142">
        <f t="shared" ref="L39:L44" si="7">K39/$K$44</f>
        <v>6.6410912190963345E-2</v>
      </c>
      <c r="M39" s="139">
        <v>402</v>
      </c>
      <c r="N39" s="143">
        <f t="shared" ref="N39:N44" si="8">M39/$M$44</f>
        <v>5.9467455621301776E-2</v>
      </c>
      <c r="O39" s="187"/>
      <c r="P39" s="184"/>
      <c r="Q39" s="184"/>
    </row>
    <row r="40" spans="1:18">
      <c r="A40" s="20"/>
      <c r="B40" s="149" t="s">
        <v>155</v>
      </c>
      <c r="C40" s="155">
        <f>E40+G40+I40+K40+M40</f>
        <v>17484</v>
      </c>
      <c r="D40" s="156">
        <f t="shared" si="3"/>
        <v>0.38035154890358508</v>
      </c>
      <c r="E40" s="139">
        <v>3149</v>
      </c>
      <c r="F40" s="156">
        <f t="shared" si="4"/>
        <v>0.25250581348729051</v>
      </c>
      <c r="G40" s="139">
        <v>3101</v>
      </c>
      <c r="H40" s="140">
        <f t="shared" si="5"/>
        <v>0.34968425800631486</v>
      </c>
      <c r="I40" s="139">
        <v>4515</v>
      </c>
      <c r="J40" s="141">
        <f t="shared" si="6"/>
        <v>0.73546180159635122</v>
      </c>
      <c r="K40" s="139">
        <v>3548</v>
      </c>
      <c r="L40" s="142">
        <f t="shared" si="7"/>
        <v>0.30247229326513214</v>
      </c>
      <c r="M40" s="139">
        <v>3171</v>
      </c>
      <c r="N40" s="143">
        <f t="shared" si="8"/>
        <v>0.46908284023668639</v>
      </c>
      <c r="O40" s="187"/>
      <c r="P40" s="184"/>
      <c r="Q40" s="184"/>
    </row>
    <row r="41" spans="1:18">
      <c r="A41" s="20"/>
      <c r="B41" s="149" t="s">
        <v>156</v>
      </c>
      <c r="C41" s="155">
        <f>E41+G41+I41+K41+M41</f>
        <v>7296</v>
      </c>
      <c r="D41" s="156">
        <f t="shared" si="3"/>
        <v>0.15871910894535329</v>
      </c>
      <c r="E41" s="139">
        <v>2003</v>
      </c>
      <c r="F41" s="156">
        <f t="shared" si="4"/>
        <v>0.1606126212813728</v>
      </c>
      <c r="G41" s="139">
        <v>1369</v>
      </c>
      <c r="H41" s="140">
        <f t="shared" si="5"/>
        <v>0.15437528191249436</v>
      </c>
      <c r="I41" s="139">
        <v>711</v>
      </c>
      <c r="J41" s="141">
        <f t="shared" si="6"/>
        <v>0.11581690829125264</v>
      </c>
      <c r="K41" s="139">
        <v>1979</v>
      </c>
      <c r="L41" s="142">
        <f t="shared" si="7"/>
        <v>0.16871270247229325</v>
      </c>
      <c r="M41" s="139">
        <v>1234</v>
      </c>
      <c r="N41" s="143">
        <f t="shared" si="8"/>
        <v>0.18254437869822485</v>
      </c>
      <c r="O41" s="187"/>
      <c r="P41" s="184"/>
      <c r="Q41" s="184"/>
    </row>
    <row r="42" spans="1:18">
      <c r="A42" s="20"/>
      <c r="B42" s="149" t="s">
        <v>157</v>
      </c>
      <c r="C42" s="155">
        <f>E42+G42+I42+K42+M42</f>
        <v>6423</v>
      </c>
      <c r="D42" s="156">
        <f t="shared" si="3"/>
        <v>0.1397276366167769</v>
      </c>
      <c r="E42" s="139">
        <v>2268</v>
      </c>
      <c r="F42" s="156">
        <f t="shared" si="4"/>
        <v>0.18186191965359635</v>
      </c>
      <c r="G42" s="139">
        <v>1251</v>
      </c>
      <c r="H42" s="140">
        <f t="shared" si="5"/>
        <v>0.14106901217861975</v>
      </c>
      <c r="I42" s="139">
        <v>246</v>
      </c>
      <c r="J42" s="141">
        <f t="shared" si="6"/>
        <v>4.0071672910897541E-2</v>
      </c>
      <c r="K42" s="139">
        <v>1966</v>
      </c>
      <c r="L42" s="142">
        <f t="shared" si="7"/>
        <v>0.16760443307757886</v>
      </c>
      <c r="M42" s="139">
        <v>692</v>
      </c>
      <c r="N42" s="143">
        <f t="shared" si="8"/>
        <v>0.10236686390532544</v>
      </c>
      <c r="O42" s="187"/>
      <c r="P42" s="184"/>
      <c r="Q42" s="184"/>
    </row>
    <row r="43" spans="1:18">
      <c r="A43" s="20"/>
      <c r="B43" s="149" t="s">
        <v>158</v>
      </c>
      <c r="C43" s="155">
        <f>E43+G43+I43+K43+M43</f>
        <v>12225</v>
      </c>
      <c r="D43" s="156">
        <f t="shared" si="3"/>
        <v>0.26594587539157677</v>
      </c>
      <c r="E43" s="139">
        <v>4381</v>
      </c>
      <c r="F43" s="156">
        <f t="shared" si="4"/>
        <v>0.35129500441023176</v>
      </c>
      <c r="G43" s="139">
        <v>2706</v>
      </c>
      <c r="H43" s="140">
        <f t="shared" si="5"/>
        <v>0.3051420838971583</v>
      </c>
      <c r="I43" s="139">
        <v>419</v>
      </c>
      <c r="J43" s="141">
        <f t="shared" si="6"/>
        <v>6.8252158331975898E-2</v>
      </c>
      <c r="K43" s="139">
        <v>3458</v>
      </c>
      <c r="L43" s="142">
        <f t="shared" si="7"/>
        <v>0.29479965899403238</v>
      </c>
      <c r="M43" s="139">
        <v>1261</v>
      </c>
      <c r="N43" s="143">
        <f t="shared" si="8"/>
        <v>0.18653846153846154</v>
      </c>
      <c r="O43" s="187"/>
      <c r="P43" s="184"/>
      <c r="Q43" s="184"/>
    </row>
    <row r="44" spans="1:18" ht="15.75" thickBot="1">
      <c r="A44" s="20"/>
      <c r="B44" s="157" t="s">
        <v>30</v>
      </c>
      <c r="C44" s="158">
        <f>SUM(C39:C43)</f>
        <v>45968</v>
      </c>
      <c r="D44" s="117">
        <f t="shared" si="3"/>
        <v>1</v>
      </c>
      <c r="E44" s="116">
        <f>SUM(E39:E43)</f>
        <v>12471</v>
      </c>
      <c r="F44" s="117">
        <f t="shared" si="4"/>
        <v>1</v>
      </c>
      <c r="G44" s="116">
        <f>SUM(G39:G43)</f>
        <v>8868</v>
      </c>
      <c r="H44" s="144">
        <f t="shared" si="5"/>
        <v>1</v>
      </c>
      <c r="I44" s="116">
        <f>SUM(I39:I43)</f>
        <v>6139</v>
      </c>
      <c r="J44" s="145">
        <f t="shared" si="6"/>
        <v>1</v>
      </c>
      <c r="K44" s="116">
        <f>SUM(K39:K43)</f>
        <v>11730</v>
      </c>
      <c r="L44" s="146">
        <f t="shared" si="7"/>
        <v>1</v>
      </c>
      <c r="M44" s="116">
        <f>SUM(M39:M43)</f>
        <v>6760</v>
      </c>
      <c r="N44" s="147">
        <f t="shared" si="8"/>
        <v>1</v>
      </c>
      <c r="O44" s="184"/>
      <c r="P44" s="184"/>
      <c r="Q44" s="184"/>
    </row>
    <row r="45" spans="1:18">
      <c r="A45" s="20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</row>
  </sheetData>
  <mergeCells count="19">
    <mergeCell ref="M36:N36"/>
    <mergeCell ref="C35:N35"/>
    <mergeCell ref="K22:L22"/>
    <mergeCell ref="C21:D21"/>
    <mergeCell ref="C22:D22"/>
    <mergeCell ref="E22:F22"/>
    <mergeCell ref="G22:H22"/>
    <mergeCell ref="I22:J22"/>
    <mergeCell ref="E21:L21"/>
    <mergeCell ref="C36:D36"/>
    <mergeCell ref="E36:F36"/>
    <mergeCell ref="G36:H36"/>
    <mergeCell ref="I36:J36"/>
    <mergeCell ref="K36:L36"/>
    <mergeCell ref="A2:Q2"/>
    <mergeCell ref="C8:H8"/>
    <mergeCell ref="C9:D9"/>
    <mergeCell ref="E9:F9"/>
    <mergeCell ref="G9:H9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topLeftCell="E4" zoomScale="120" zoomScaleNormal="120" workbookViewId="0">
      <selection activeCell="X8" sqref="X8"/>
    </sheetView>
  </sheetViews>
  <sheetFormatPr defaultRowHeight="15"/>
  <cols>
    <col min="1" max="1" width="3" style="44" customWidth="1"/>
    <col min="2" max="2" width="17.85546875" style="8" customWidth="1"/>
    <col min="3" max="3" width="5.42578125" style="8" customWidth="1"/>
    <col min="4" max="4" width="7.140625" style="8" customWidth="1"/>
    <col min="5" max="5" width="4.5703125" style="8" customWidth="1"/>
    <col min="6" max="6" width="4.85546875" style="45" customWidth="1"/>
    <col min="7" max="7" width="5.85546875" style="8" customWidth="1"/>
    <col min="8" max="8" width="6.85546875" style="8" customWidth="1"/>
    <col min="9" max="9" width="4.7109375" style="8" customWidth="1"/>
    <col min="10" max="10" width="5.140625" style="45" customWidth="1"/>
    <col min="11" max="11" width="5.5703125" style="8" customWidth="1"/>
    <col min="12" max="12" width="6.7109375" style="8" customWidth="1"/>
    <col min="13" max="13" width="3.7109375" style="8" customWidth="1"/>
    <col min="14" max="14" width="6" style="45" customWidth="1"/>
    <col min="15" max="15" width="6.7109375" style="8" customWidth="1"/>
    <col min="16" max="16" width="7.7109375" style="8" customWidth="1"/>
    <col min="17" max="17" width="4.5703125" style="8" customWidth="1"/>
    <col min="18" max="18" width="4.28515625" style="45" customWidth="1"/>
    <col min="19" max="19" width="6.42578125" style="8" customWidth="1"/>
    <col min="20" max="20" width="7.7109375" style="8" customWidth="1"/>
    <col min="21" max="21" width="4" style="8" customWidth="1"/>
    <col min="22" max="22" width="5.5703125" style="44" customWidth="1"/>
    <col min="23" max="23" width="6.28515625" style="8" customWidth="1"/>
    <col min="24" max="24" width="7.28515625" style="8" customWidth="1"/>
    <col min="25" max="25" width="4.85546875" style="8" customWidth="1"/>
    <col min="26" max="26" width="5.28515625" style="8" customWidth="1"/>
    <col min="27" max="27" width="9.7109375" style="8" bestFit="1" customWidth="1"/>
  </cols>
  <sheetData>
    <row r="3" spans="1:27">
      <c r="A3" s="251" t="s">
        <v>60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</row>
    <row r="4" spans="1:27" ht="9.75" customHeight="1">
      <c r="B4" s="188"/>
    </row>
    <row r="5" spans="1:27" s="11" customFormat="1">
      <c r="A5" s="257" t="s">
        <v>56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9"/>
      <c r="X5" s="9"/>
      <c r="Y5" s="9"/>
      <c r="Z5" s="9"/>
      <c r="AA5" s="10"/>
    </row>
    <row r="6" spans="1:27" s="11" customFormat="1" ht="15.75" thickBot="1">
      <c r="A6" s="12" t="s">
        <v>126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91"/>
      <c r="B7" s="95" t="s">
        <v>57</v>
      </c>
      <c r="C7" s="258" t="s">
        <v>31</v>
      </c>
      <c r="D7" s="258"/>
      <c r="E7" s="258"/>
      <c r="F7" s="258"/>
      <c r="G7" s="259" t="s">
        <v>66</v>
      </c>
      <c r="H7" s="259"/>
      <c r="I7" s="259"/>
      <c r="J7" s="259"/>
      <c r="K7" s="259" t="s">
        <v>16</v>
      </c>
      <c r="L7" s="259"/>
      <c r="M7" s="259"/>
      <c r="N7" s="259"/>
      <c r="O7" s="258" t="s">
        <v>122</v>
      </c>
      <c r="P7" s="258"/>
      <c r="Q7" s="258"/>
      <c r="R7" s="258"/>
      <c r="S7" s="255" t="s">
        <v>32</v>
      </c>
      <c r="T7" s="255"/>
      <c r="U7" s="255"/>
      <c r="V7" s="255"/>
      <c r="W7" s="255" t="s">
        <v>123</v>
      </c>
      <c r="X7" s="255"/>
      <c r="Y7" s="255"/>
      <c r="Z7" s="256"/>
      <c r="AA7" s="10"/>
    </row>
    <row r="8" spans="1:27" s="11" customFormat="1">
      <c r="A8" s="92"/>
      <c r="B8" s="79" t="s">
        <v>58</v>
      </c>
      <c r="C8" s="234" t="s">
        <v>168</v>
      </c>
      <c r="D8" s="234" t="s">
        <v>169</v>
      </c>
      <c r="E8" s="252" t="s">
        <v>63</v>
      </c>
      <c r="F8" s="252"/>
      <c r="G8" s="234" t="s">
        <v>168</v>
      </c>
      <c r="H8" s="234" t="s">
        <v>169</v>
      </c>
      <c r="I8" s="252" t="s">
        <v>33</v>
      </c>
      <c r="J8" s="252"/>
      <c r="K8" s="234" t="s">
        <v>168</v>
      </c>
      <c r="L8" s="234" t="s">
        <v>169</v>
      </c>
      <c r="M8" s="252" t="s">
        <v>33</v>
      </c>
      <c r="N8" s="252"/>
      <c r="O8" s="234" t="s">
        <v>168</v>
      </c>
      <c r="P8" s="234" t="s">
        <v>169</v>
      </c>
      <c r="Q8" s="252" t="s">
        <v>33</v>
      </c>
      <c r="R8" s="252"/>
      <c r="S8" s="234" t="s">
        <v>168</v>
      </c>
      <c r="T8" s="234" t="s">
        <v>169</v>
      </c>
      <c r="U8" s="252" t="s">
        <v>33</v>
      </c>
      <c r="V8" s="252"/>
      <c r="W8" s="234" t="s">
        <v>168</v>
      </c>
      <c r="X8" s="234" t="s">
        <v>169</v>
      </c>
      <c r="Y8" s="253" t="s">
        <v>33</v>
      </c>
      <c r="Z8" s="254"/>
      <c r="AA8" s="10"/>
    </row>
    <row r="9" spans="1:27" s="11" customFormat="1">
      <c r="A9" s="93">
        <v>1</v>
      </c>
      <c r="B9" s="108" t="s">
        <v>19</v>
      </c>
      <c r="C9" s="48">
        <v>210</v>
      </c>
      <c r="D9" s="48">
        <v>209</v>
      </c>
      <c r="E9" s="49">
        <f t="shared" ref="E9:E20" si="0">D9-C9</f>
        <v>-1</v>
      </c>
      <c r="F9" s="54">
        <f>E9/C9</f>
        <v>-4.7619047619047623E-3</v>
      </c>
      <c r="G9" s="48">
        <v>57</v>
      </c>
      <c r="H9" s="48">
        <v>60</v>
      </c>
      <c r="I9" s="49">
        <f t="shared" ref="I9:I20" si="1">H9-G9</f>
        <v>3</v>
      </c>
      <c r="J9" s="54">
        <f>I9/G9</f>
        <v>5.2631578947368418E-2</v>
      </c>
      <c r="K9" s="48">
        <v>7</v>
      </c>
      <c r="L9" s="48">
        <v>7</v>
      </c>
      <c r="M9" s="49">
        <f t="shared" ref="M9:M20" si="2">L9-K9</f>
        <v>0</v>
      </c>
      <c r="N9" s="54">
        <f>M9/K9</f>
        <v>0</v>
      </c>
      <c r="O9" s="48">
        <v>104</v>
      </c>
      <c r="P9" s="48">
        <v>108</v>
      </c>
      <c r="Q9" s="49">
        <f t="shared" ref="Q9:Q20" si="3">P9-O9</f>
        <v>4</v>
      </c>
      <c r="R9" s="54">
        <f>Q9/O9</f>
        <v>3.8461538461538464E-2</v>
      </c>
      <c r="S9" s="48">
        <v>32</v>
      </c>
      <c r="T9" s="48">
        <v>36</v>
      </c>
      <c r="U9" s="49">
        <f t="shared" ref="U9:U20" si="4">T9-S9</f>
        <v>4</v>
      </c>
      <c r="V9" s="54">
        <f>U9/S9</f>
        <v>0.125</v>
      </c>
      <c r="W9" s="48">
        <f>C9+G9+K9+O9+S9</f>
        <v>410</v>
      </c>
      <c r="X9" s="48">
        <f t="shared" ref="X9:X19" si="5">D9+H9+L9+P9+T9</f>
        <v>420</v>
      </c>
      <c r="Y9" s="49">
        <f>X9-W9</f>
        <v>10</v>
      </c>
      <c r="Z9" s="50">
        <f>Y9/W9</f>
        <v>2.4390243902439025E-2</v>
      </c>
      <c r="AA9" s="10"/>
    </row>
    <row r="10" spans="1:27" s="11" customFormat="1">
      <c r="A10" s="93">
        <v>2</v>
      </c>
      <c r="B10" s="75" t="s">
        <v>20</v>
      </c>
      <c r="C10" s="48">
        <v>494</v>
      </c>
      <c r="D10" s="48">
        <v>563</v>
      </c>
      <c r="E10" s="49">
        <f t="shared" si="0"/>
        <v>69</v>
      </c>
      <c r="F10" s="54">
        <f t="shared" ref="F10:F20" si="6">E10/C10</f>
        <v>0.1396761133603239</v>
      </c>
      <c r="G10" s="48">
        <v>182</v>
      </c>
      <c r="H10" s="48">
        <v>200</v>
      </c>
      <c r="I10" s="49">
        <f t="shared" si="1"/>
        <v>18</v>
      </c>
      <c r="J10" s="54">
        <f t="shared" ref="J10:J20" si="7">I10/G10</f>
        <v>9.8901098901098897E-2</v>
      </c>
      <c r="K10" s="48">
        <v>33</v>
      </c>
      <c r="L10" s="48">
        <v>32</v>
      </c>
      <c r="M10" s="49">
        <f t="shared" si="2"/>
        <v>-1</v>
      </c>
      <c r="N10" s="54">
        <f t="shared" ref="N10:N20" si="8">M10/K10</f>
        <v>-3.0303030303030304E-2</v>
      </c>
      <c r="O10" s="48">
        <v>306</v>
      </c>
      <c r="P10" s="48">
        <v>351</v>
      </c>
      <c r="Q10" s="49">
        <f t="shared" si="3"/>
        <v>45</v>
      </c>
      <c r="R10" s="54">
        <f t="shared" ref="R10:R20" si="9">Q10/O10</f>
        <v>0.14705882352941177</v>
      </c>
      <c r="S10" s="48">
        <v>81</v>
      </c>
      <c r="T10" s="48">
        <v>95</v>
      </c>
      <c r="U10" s="49">
        <f t="shared" si="4"/>
        <v>14</v>
      </c>
      <c r="V10" s="54">
        <f t="shared" ref="V10:V20" si="10">U10/S10</f>
        <v>0.1728395061728395</v>
      </c>
      <c r="W10" s="48">
        <f t="shared" ref="W10:W19" si="11">C10+G10+K10+O10+S10</f>
        <v>1096</v>
      </c>
      <c r="X10" s="48">
        <f t="shared" si="5"/>
        <v>1241</v>
      </c>
      <c r="Y10" s="49">
        <f t="shared" ref="Y10:Y20" si="12">X10-W10</f>
        <v>145</v>
      </c>
      <c r="Z10" s="50">
        <f t="shared" ref="Z10:Z20" si="13">Y10/W10</f>
        <v>0.13229927007299269</v>
      </c>
      <c r="AA10" s="10"/>
    </row>
    <row r="11" spans="1:27" s="11" customFormat="1">
      <c r="A11" s="93">
        <v>3</v>
      </c>
      <c r="B11" s="75" t="s">
        <v>21</v>
      </c>
      <c r="C11" s="48">
        <v>676</v>
      </c>
      <c r="D11" s="48">
        <v>688</v>
      </c>
      <c r="E11" s="49">
        <f t="shared" si="0"/>
        <v>12</v>
      </c>
      <c r="F11" s="54">
        <f t="shared" si="6"/>
        <v>1.7751479289940829E-2</v>
      </c>
      <c r="G11" s="48">
        <v>252</v>
      </c>
      <c r="H11" s="48">
        <v>264</v>
      </c>
      <c r="I11" s="49">
        <f t="shared" si="1"/>
        <v>12</v>
      </c>
      <c r="J11" s="54">
        <f t="shared" si="7"/>
        <v>4.7619047619047616E-2</v>
      </c>
      <c r="K11" s="48">
        <v>29</v>
      </c>
      <c r="L11" s="48">
        <v>31</v>
      </c>
      <c r="M11" s="49">
        <f t="shared" si="2"/>
        <v>2</v>
      </c>
      <c r="N11" s="54">
        <f t="shared" si="8"/>
        <v>6.8965517241379309E-2</v>
      </c>
      <c r="O11" s="48">
        <v>362</v>
      </c>
      <c r="P11" s="48">
        <v>354</v>
      </c>
      <c r="Q11" s="49">
        <f t="shared" si="3"/>
        <v>-8</v>
      </c>
      <c r="R11" s="54">
        <f t="shared" si="9"/>
        <v>-2.2099447513812154E-2</v>
      </c>
      <c r="S11" s="48">
        <v>65</v>
      </c>
      <c r="T11" s="48">
        <v>71</v>
      </c>
      <c r="U11" s="49">
        <f t="shared" si="4"/>
        <v>6</v>
      </c>
      <c r="V11" s="54">
        <f t="shared" si="10"/>
        <v>9.2307692307692313E-2</v>
      </c>
      <c r="W11" s="48">
        <f t="shared" si="11"/>
        <v>1384</v>
      </c>
      <c r="X11" s="48">
        <f t="shared" si="5"/>
        <v>1408</v>
      </c>
      <c r="Y11" s="49">
        <f t="shared" si="12"/>
        <v>24</v>
      </c>
      <c r="Z11" s="50">
        <f t="shared" si="13"/>
        <v>1.7341040462427744E-2</v>
      </c>
      <c r="AA11" s="10"/>
    </row>
    <row r="12" spans="1:27" s="11" customFormat="1">
      <c r="A12" s="93">
        <v>4</v>
      </c>
      <c r="B12" s="108" t="s">
        <v>22</v>
      </c>
      <c r="C12" s="48">
        <v>1406</v>
      </c>
      <c r="D12" s="48">
        <v>1382</v>
      </c>
      <c r="E12" s="49">
        <f t="shared" si="0"/>
        <v>-24</v>
      </c>
      <c r="F12" s="54">
        <f t="shared" si="6"/>
        <v>-1.7069701280227598E-2</v>
      </c>
      <c r="G12" s="48">
        <v>705</v>
      </c>
      <c r="H12" s="48">
        <v>734</v>
      </c>
      <c r="I12" s="49">
        <f t="shared" si="1"/>
        <v>29</v>
      </c>
      <c r="J12" s="54">
        <f t="shared" si="7"/>
        <v>4.1134751773049642E-2</v>
      </c>
      <c r="K12" s="48">
        <v>103</v>
      </c>
      <c r="L12" s="48">
        <v>108</v>
      </c>
      <c r="M12" s="49">
        <f t="shared" si="2"/>
        <v>5</v>
      </c>
      <c r="N12" s="54">
        <f t="shared" si="8"/>
        <v>4.8543689320388349E-2</v>
      </c>
      <c r="O12" s="48">
        <v>940</v>
      </c>
      <c r="P12" s="48">
        <v>967</v>
      </c>
      <c r="Q12" s="49">
        <f t="shared" si="3"/>
        <v>27</v>
      </c>
      <c r="R12" s="54">
        <f t="shared" si="9"/>
        <v>2.8723404255319149E-2</v>
      </c>
      <c r="S12" s="48">
        <v>328</v>
      </c>
      <c r="T12" s="48">
        <v>335</v>
      </c>
      <c r="U12" s="49">
        <f t="shared" si="4"/>
        <v>7</v>
      </c>
      <c r="V12" s="54">
        <f t="shared" si="10"/>
        <v>2.1341463414634148E-2</v>
      </c>
      <c r="W12" s="48">
        <f t="shared" si="11"/>
        <v>3482</v>
      </c>
      <c r="X12" s="48">
        <f t="shared" si="5"/>
        <v>3526</v>
      </c>
      <c r="Y12" s="49">
        <f t="shared" si="12"/>
        <v>44</v>
      </c>
      <c r="Z12" s="50">
        <f t="shared" si="13"/>
        <v>1.263641585295807E-2</v>
      </c>
      <c r="AA12" s="10"/>
    </row>
    <row r="13" spans="1:27" s="11" customFormat="1">
      <c r="A13" s="93">
        <v>5</v>
      </c>
      <c r="B13" s="108" t="s">
        <v>23</v>
      </c>
      <c r="C13" s="48">
        <v>775</v>
      </c>
      <c r="D13" s="48">
        <v>804</v>
      </c>
      <c r="E13" s="49">
        <f t="shared" si="0"/>
        <v>29</v>
      </c>
      <c r="F13" s="54">
        <f t="shared" si="6"/>
        <v>3.741935483870968E-2</v>
      </c>
      <c r="G13" s="48">
        <v>569</v>
      </c>
      <c r="H13" s="48">
        <v>582</v>
      </c>
      <c r="I13" s="49">
        <f t="shared" si="1"/>
        <v>13</v>
      </c>
      <c r="J13" s="54">
        <f t="shared" si="7"/>
        <v>2.2847100175746926E-2</v>
      </c>
      <c r="K13" s="48">
        <v>144</v>
      </c>
      <c r="L13" s="48">
        <v>157</v>
      </c>
      <c r="M13" s="49">
        <f t="shared" si="2"/>
        <v>13</v>
      </c>
      <c r="N13" s="54">
        <f t="shared" si="8"/>
        <v>9.0277777777777776E-2</v>
      </c>
      <c r="O13" s="48">
        <v>846</v>
      </c>
      <c r="P13" s="48">
        <v>867</v>
      </c>
      <c r="Q13" s="49">
        <f t="shared" si="3"/>
        <v>21</v>
      </c>
      <c r="R13" s="54">
        <f t="shared" si="9"/>
        <v>2.4822695035460994E-2</v>
      </c>
      <c r="S13" s="48">
        <v>292</v>
      </c>
      <c r="T13" s="48">
        <v>308</v>
      </c>
      <c r="U13" s="49">
        <f t="shared" si="4"/>
        <v>16</v>
      </c>
      <c r="V13" s="54">
        <f t="shared" si="10"/>
        <v>5.4794520547945202E-2</v>
      </c>
      <c r="W13" s="48">
        <f t="shared" si="11"/>
        <v>2626</v>
      </c>
      <c r="X13" s="48">
        <f t="shared" si="5"/>
        <v>2718</v>
      </c>
      <c r="Y13" s="49">
        <f t="shared" si="12"/>
        <v>92</v>
      </c>
      <c r="Z13" s="50">
        <f t="shared" si="13"/>
        <v>3.5034272658035034E-2</v>
      </c>
      <c r="AA13" s="10"/>
    </row>
    <row r="14" spans="1:27" s="11" customFormat="1">
      <c r="A14" s="93">
        <v>6</v>
      </c>
      <c r="B14" s="108" t="s">
        <v>24</v>
      </c>
      <c r="C14" s="48">
        <v>8</v>
      </c>
      <c r="D14" s="48">
        <v>10</v>
      </c>
      <c r="E14" s="49">
        <f t="shared" si="0"/>
        <v>2</v>
      </c>
      <c r="F14" s="54">
        <f t="shared" si="6"/>
        <v>0.25</v>
      </c>
      <c r="G14" s="48">
        <v>10</v>
      </c>
      <c r="H14" s="48">
        <v>10</v>
      </c>
      <c r="I14" s="49">
        <f t="shared" si="1"/>
        <v>0</v>
      </c>
      <c r="J14" s="54">
        <f t="shared" si="7"/>
        <v>0</v>
      </c>
      <c r="K14" s="48">
        <v>4</v>
      </c>
      <c r="L14" s="48">
        <v>4</v>
      </c>
      <c r="M14" s="49">
        <f t="shared" si="2"/>
        <v>0</v>
      </c>
      <c r="N14" s="54">
        <f t="shared" si="8"/>
        <v>0</v>
      </c>
      <c r="O14" s="48">
        <v>18</v>
      </c>
      <c r="P14" s="48">
        <v>16</v>
      </c>
      <c r="Q14" s="49">
        <f t="shared" si="3"/>
        <v>-2</v>
      </c>
      <c r="R14" s="54">
        <f t="shared" si="9"/>
        <v>-0.1111111111111111</v>
      </c>
      <c r="S14" s="48">
        <v>9</v>
      </c>
      <c r="T14" s="48">
        <v>10</v>
      </c>
      <c r="U14" s="49">
        <f t="shared" si="4"/>
        <v>1</v>
      </c>
      <c r="V14" s="54">
        <f t="shared" si="10"/>
        <v>0.1111111111111111</v>
      </c>
      <c r="W14" s="48">
        <f t="shared" si="11"/>
        <v>49</v>
      </c>
      <c r="X14" s="48">
        <f t="shared" si="5"/>
        <v>50</v>
      </c>
      <c r="Y14" s="49">
        <f t="shared" si="12"/>
        <v>1</v>
      </c>
      <c r="Z14" s="50">
        <f t="shared" si="13"/>
        <v>2.0408163265306121E-2</v>
      </c>
      <c r="AA14" s="10"/>
    </row>
    <row r="15" spans="1:27" s="11" customFormat="1">
      <c r="A15" s="93">
        <v>7</v>
      </c>
      <c r="B15" s="108" t="s">
        <v>25</v>
      </c>
      <c r="C15" s="48">
        <v>919</v>
      </c>
      <c r="D15" s="48">
        <v>914</v>
      </c>
      <c r="E15" s="49">
        <f t="shared" si="0"/>
        <v>-5</v>
      </c>
      <c r="F15" s="54">
        <f t="shared" si="6"/>
        <v>-5.4406964091403701E-3</v>
      </c>
      <c r="G15" s="48">
        <v>547</v>
      </c>
      <c r="H15" s="48">
        <v>556</v>
      </c>
      <c r="I15" s="49">
        <f t="shared" si="1"/>
        <v>9</v>
      </c>
      <c r="J15" s="54">
        <f t="shared" si="7"/>
        <v>1.6453382084095063E-2</v>
      </c>
      <c r="K15" s="48">
        <v>102</v>
      </c>
      <c r="L15" s="48">
        <v>99</v>
      </c>
      <c r="M15" s="49">
        <f t="shared" si="2"/>
        <v>-3</v>
      </c>
      <c r="N15" s="54">
        <f t="shared" si="8"/>
        <v>-2.9411764705882353E-2</v>
      </c>
      <c r="O15" s="48">
        <v>756</v>
      </c>
      <c r="P15" s="48">
        <v>756</v>
      </c>
      <c r="Q15" s="49">
        <f t="shared" si="3"/>
        <v>0</v>
      </c>
      <c r="R15" s="54">
        <f t="shared" si="9"/>
        <v>0</v>
      </c>
      <c r="S15" s="48">
        <v>277</v>
      </c>
      <c r="T15" s="48">
        <v>285</v>
      </c>
      <c r="U15" s="49">
        <f t="shared" si="4"/>
        <v>8</v>
      </c>
      <c r="V15" s="54">
        <f t="shared" si="10"/>
        <v>2.8880866425992781E-2</v>
      </c>
      <c r="W15" s="48">
        <f t="shared" si="11"/>
        <v>2601</v>
      </c>
      <c r="X15" s="48">
        <f t="shared" si="5"/>
        <v>2610</v>
      </c>
      <c r="Y15" s="49">
        <f t="shared" si="12"/>
        <v>9</v>
      </c>
      <c r="Z15" s="50">
        <f t="shared" si="13"/>
        <v>3.4602076124567475E-3</v>
      </c>
      <c r="AA15" s="10"/>
    </row>
    <row r="16" spans="1:27" s="11" customFormat="1">
      <c r="A16" s="93">
        <v>8</v>
      </c>
      <c r="B16" s="108" t="s">
        <v>26</v>
      </c>
      <c r="C16" s="48">
        <v>227</v>
      </c>
      <c r="D16" s="48">
        <v>223</v>
      </c>
      <c r="E16" s="49">
        <f t="shared" si="0"/>
        <v>-4</v>
      </c>
      <c r="F16" s="54">
        <f t="shared" si="6"/>
        <v>-1.7621145374449341E-2</v>
      </c>
      <c r="G16" s="48">
        <v>157</v>
      </c>
      <c r="H16" s="48">
        <v>166</v>
      </c>
      <c r="I16" s="49">
        <f t="shared" si="1"/>
        <v>9</v>
      </c>
      <c r="J16" s="54">
        <f t="shared" si="7"/>
        <v>5.7324840764331211E-2</v>
      </c>
      <c r="K16" s="48">
        <v>21</v>
      </c>
      <c r="L16" s="48">
        <v>22</v>
      </c>
      <c r="M16" s="49">
        <f t="shared" si="2"/>
        <v>1</v>
      </c>
      <c r="N16" s="54">
        <f t="shared" si="8"/>
        <v>4.7619047619047616E-2</v>
      </c>
      <c r="O16" s="48">
        <v>252</v>
      </c>
      <c r="P16" s="48">
        <v>250</v>
      </c>
      <c r="Q16" s="49">
        <f t="shared" si="3"/>
        <v>-2</v>
      </c>
      <c r="R16" s="54">
        <f t="shared" si="9"/>
        <v>-7.9365079365079361E-3</v>
      </c>
      <c r="S16" s="48">
        <v>75</v>
      </c>
      <c r="T16" s="48">
        <v>77</v>
      </c>
      <c r="U16" s="49">
        <f t="shared" si="4"/>
        <v>2</v>
      </c>
      <c r="V16" s="54">
        <f t="shared" si="10"/>
        <v>2.6666666666666668E-2</v>
      </c>
      <c r="W16" s="48">
        <f t="shared" si="11"/>
        <v>732</v>
      </c>
      <c r="X16" s="48">
        <f t="shared" si="5"/>
        <v>738</v>
      </c>
      <c r="Y16" s="49">
        <f t="shared" si="12"/>
        <v>6</v>
      </c>
      <c r="Z16" s="50">
        <f t="shared" si="13"/>
        <v>8.1967213114754103E-3</v>
      </c>
      <c r="AA16" s="10"/>
    </row>
    <row r="17" spans="1:27" s="11" customFormat="1">
      <c r="A17" s="93">
        <v>9</v>
      </c>
      <c r="B17" s="108" t="s">
        <v>27</v>
      </c>
      <c r="C17" s="48">
        <v>1241</v>
      </c>
      <c r="D17" s="48">
        <v>1255</v>
      </c>
      <c r="E17" s="49">
        <f t="shared" si="0"/>
        <v>14</v>
      </c>
      <c r="F17" s="54">
        <f t="shared" si="6"/>
        <v>1.1281224818694601E-2</v>
      </c>
      <c r="G17" s="48">
        <v>837</v>
      </c>
      <c r="H17" s="48">
        <v>869</v>
      </c>
      <c r="I17" s="49">
        <f t="shared" si="1"/>
        <v>32</v>
      </c>
      <c r="J17" s="54">
        <f t="shared" si="7"/>
        <v>3.8231780167264036E-2</v>
      </c>
      <c r="K17" s="48">
        <v>158</v>
      </c>
      <c r="L17" s="48">
        <v>166</v>
      </c>
      <c r="M17" s="49">
        <f t="shared" si="2"/>
        <v>8</v>
      </c>
      <c r="N17" s="54">
        <f t="shared" si="8"/>
        <v>5.0632911392405063E-2</v>
      </c>
      <c r="O17" s="48">
        <v>1122</v>
      </c>
      <c r="P17" s="48">
        <v>1134</v>
      </c>
      <c r="Q17" s="49">
        <f t="shared" si="3"/>
        <v>12</v>
      </c>
      <c r="R17" s="54">
        <f t="shared" si="9"/>
        <v>1.06951871657754E-2</v>
      </c>
      <c r="S17" s="48">
        <v>379</v>
      </c>
      <c r="T17" s="48">
        <v>380</v>
      </c>
      <c r="U17" s="49">
        <f t="shared" si="4"/>
        <v>1</v>
      </c>
      <c r="V17" s="54">
        <f t="shared" si="10"/>
        <v>2.6385224274406332E-3</v>
      </c>
      <c r="W17" s="48">
        <f t="shared" si="11"/>
        <v>3737</v>
      </c>
      <c r="X17" s="48">
        <f t="shared" si="5"/>
        <v>3804</v>
      </c>
      <c r="Y17" s="49">
        <f t="shared" si="12"/>
        <v>67</v>
      </c>
      <c r="Z17" s="50">
        <f t="shared" si="13"/>
        <v>1.7928819909017929E-2</v>
      </c>
      <c r="AA17" s="10"/>
    </row>
    <row r="18" spans="1:27" s="11" customFormat="1">
      <c r="A18" s="93">
        <v>10</v>
      </c>
      <c r="B18" s="75" t="s">
        <v>28</v>
      </c>
      <c r="C18" s="48">
        <v>0</v>
      </c>
      <c r="D18" s="48">
        <v>0</v>
      </c>
      <c r="E18" s="49">
        <f t="shared" si="0"/>
        <v>0</v>
      </c>
      <c r="F18" s="54"/>
      <c r="G18" s="48">
        <v>4</v>
      </c>
      <c r="H18" s="48">
        <v>4</v>
      </c>
      <c r="I18" s="49">
        <f t="shared" si="1"/>
        <v>0</v>
      </c>
      <c r="J18" s="54">
        <f t="shared" si="7"/>
        <v>0</v>
      </c>
      <c r="K18" s="48"/>
      <c r="L18" s="48">
        <v>0</v>
      </c>
      <c r="M18" s="49">
        <f t="shared" si="2"/>
        <v>0</v>
      </c>
      <c r="N18" s="54"/>
      <c r="O18" s="48">
        <v>1</v>
      </c>
      <c r="P18" s="48">
        <v>1</v>
      </c>
      <c r="Q18" s="49">
        <f t="shared" si="3"/>
        <v>0</v>
      </c>
      <c r="R18" s="54">
        <f t="shared" si="9"/>
        <v>0</v>
      </c>
      <c r="S18" s="48">
        <v>1</v>
      </c>
      <c r="T18" s="48">
        <v>1</v>
      </c>
      <c r="U18" s="49">
        <f t="shared" si="4"/>
        <v>0</v>
      </c>
      <c r="V18" s="54">
        <f t="shared" si="10"/>
        <v>0</v>
      </c>
      <c r="W18" s="48">
        <f t="shared" si="11"/>
        <v>6</v>
      </c>
      <c r="X18" s="48">
        <f t="shared" si="5"/>
        <v>6</v>
      </c>
      <c r="Y18" s="49">
        <f t="shared" si="12"/>
        <v>0</v>
      </c>
      <c r="Z18" s="50">
        <f t="shared" si="13"/>
        <v>0</v>
      </c>
      <c r="AA18" s="10"/>
    </row>
    <row r="19" spans="1:27" s="11" customFormat="1">
      <c r="A19" s="93" t="s">
        <v>92</v>
      </c>
      <c r="B19" s="75" t="s">
        <v>29</v>
      </c>
      <c r="C19" s="48">
        <v>603</v>
      </c>
      <c r="D19" s="48">
        <v>602</v>
      </c>
      <c r="E19" s="49">
        <f t="shared" si="0"/>
        <v>-1</v>
      </c>
      <c r="F19" s="54">
        <f t="shared" si="6"/>
        <v>-1.658374792703151E-3</v>
      </c>
      <c r="G19" s="48">
        <v>473</v>
      </c>
      <c r="H19" s="48">
        <v>512</v>
      </c>
      <c r="I19" s="49">
        <f t="shared" si="1"/>
        <v>39</v>
      </c>
      <c r="J19" s="54">
        <f t="shared" si="7"/>
        <v>8.2452431289640596E-2</v>
      </c>
      <c r="K19" s="48">
        <v>35</v>
      </c>
      <c r="L19" s="48">
        <v>39</v>
      </c>
      <c r="M19" s="49">
        <f t="shared" si="2"/>
        <v>4</v>
      </c>
      <c r="N19" s="54">
        <f t="shared" si="8"/>
        <v>0.11428571428571428</v>
      </c>
      <c r="O19" s="48">
        <v>592</v>
      </c>
      <c r="P19" s="48">
        <v>620</v>
      </c>
      <c r="Q19" s="49">
        <f t="shared" si="3"/>
        <v>28</v>
      </c>
      <c r="R19" s="54">
        <f t="shared" si="9"/>
        <v>4.72972972972973E-2</v>
      </c>
      <c r="S19" s="48">
        <v>336</v>
      </c>
      <c r="T19" s="48">
        <v>355</v>
      </c>
      <c r="U19" s="49">
        <f t="shared" si="4"/>
        <v>19</v>
      </c>
      <c r="V19" s="54">
        <f t="shared" si="10"/>
        <v>5.6547619047619048E-2</v>
      </c>
      <c r="W19" s="48">
        <f t="shared" si="11"/>
        <v>2039</v>
      </c>
      <c r="X19" s="48">
        <f t="shared" si="5"/>
        <v>2128</v>
      </c>
      <c r="Y19" s="49">
        <f t="shared" si="12"/>
        <v>89</v>
      </c>
      <c r="Z19" s="50">
        <f t="shared" si="13"/>
        <v>4.3648847474252087E-2</v>
      </c>
      <c r="AA19" s="10"/>
    </row>
    <row r="20" spans="1:27" s="11" customFormat="1" ht="15.75" thickBot="1">
      <c r="A20" s="94"/>
      <c r="B20" s="96" t="s">
        <v>30</v>
      </c>
      <c r="C20" s="51">
        <f>SUM(C9:C19)</f>
        <v>6559</v>
      </c>
      <c r="D20" s="51">
        <f>SUM(D9:D19)</f>
        <v>6650</v>
      </c>
      <c r="E20" s="51">
        <f t="shared" si="0"/>
        <v>91</v>
      </c>
      <c r="F20" s="71">
        <f t="shared" si="6"/>
        <v>1.3874066168623266E-2</v>
      </c>
      <c r="G20" s="51">
        <f>SUM(G9:G19)</f>
        <v>3793</v>
      </c>
      <c r="H20" s="51">
        <f>SUM(H9:H19)</f>
        <v>3957</v>
      </c>
      <c r="I20" s="51">
        <f t="shared" si="1"/>
        <v>164</v>
      </c>
      <c r="J20" s="71">
        <f t="shared" si="7"/>
        <v>4.3237542842077509E-2</v>
      </c>
      <c r="K20" s="51">
        <f>SUM(K9:K19)</f>
        <v>636</v>
      </c>
      <c r="L20" s="51">
        <f>SUM(L9:L19)</f>
        <v>665</v>
      </c>
      <c r="M20" s="51">
        <f t="shared" si="2"/>
        <v>29</v>
      </c>
      <c r="N20" s="71">
        <f t="shared" si="8"/>
        <v>4.5597484276729557E-2</v>
      </c>
      <c r="O20" s="51">
        <f>SUM(O9:O19)</f>
        <v>5299</v>
      </c>
      <c r="P20" s="51">
        <f>SUM(P9:P19)</f>
        <v>5424</v>
      </c>
      <c r="Q20" s="51">
        <f t="shared" si="3"/>
        <v>125</v>
      </c>
      <c r="R20" s="71">
        <f t="shared" si="9"/>
        <v>2.3589356482355162E-2</v>
      </c>
      <c r="S20" s="51">
        <f>SUM(S9:S19)</f>
        <v>1875</v>
      </c>
      <c r="T20" s="51">
        <f>SUM(T9:T19)</f>
        <v>1953</v>
      </c>
      <c r="U20" s="51">
        <f t="shared" si="4"/>
        <v>78</v>
      </c>
      <c r="V20" s="71">
        <f t="shared" si="10"/>
        <v>4.1599999999999998E-2</v>
      </c>
      <c r="W20" s="51">
        <f>SUM(W9:W19)</f>
        <v>18162</v>
      </c>
      <c r="X20" s="51">
        <f>SUM(X9:X19)</f>
        <v>18649</v>
      </c>
      <c r="Y20" s="51">
        <f t="shared" si="12"/>
        <v>487</v>
      </c>
      <c r="Z20" s="52">
        <f t="shared" si="13"/>
        <v>2.6814227507983703E-2</v>
      </c>
      <c r="AA20" s="10"/>
    </row>
    <row r="21" spans="1:27" s="11" customFormat="1">
      <c r="A21" s="10"/>
      <c r="B21" s="10" t="s">
        <v>64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4">
    <mergeCell ref="Y8:Z8"/>
    <mergeCell ref="W7:Z7"/>
    <mergeCell ref="A5:V5"/>
    <mergeCell ref="C7:F7"/>
    <mergeCell ref="G7:J7"/>
    <mergeCell ref="O7:R7"/>
    <mergeCell ref="S7:V7"/>
    <mergeCell ref="K7:N7"/>
    <mergeCell ref="M8:N8"/>
    <mergeCell ref="A3:W3"/>
    <mergeCell ref="E8:F8"/>
    <mergeCell ref="I8:J8"/>
    <mergeCell ref="Q8:R8"/>
    <mergeCell ref="U8:V8"/>
  </mergeCells>
  <phoneticPr fontId="0" type="noConversion"/>
  <pageMargins left="0.25" right="0.25" top="0.75" bottom="0.75" header="0.3" footer="0.3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tabSelected="1" zoomScale="110" zoomScaleNormal="110" workbookViewId="0">
      <selection activeCell="AB7" sqref="AB7"/>
    </sheetView>
  </sheetViews>
  <sheetFormatPr defaultRowHeight="12.75"/>
  <cols>
    <col min="1" max="1" width="2.28515625" style="6" customWidth="1"/>
    <col min="2" max="2" width="15.5703125" style="1" customWidth="1"/>
    <col min="3" max="3" width="8" style="4" customWidth="1"/>
    <col min="4" max="4" width="6.5703125" style="3" customWidth="1"/>
    <col min="5" max="5" width="6" style="3" customWidth="1"/>
    <col min="6" max="6" width="5.28515625" style="3" customWidth="1"/>
    <col min="7" max="7" width="5.85546875" style="3" customWidth="1"/>
    <col min="8" max="9" width="6.42578125" style="3" customWidth="1"/>
    <col min="10" max="10" width="4.42578125" style="3" customWidth="1"/>
    <col min="11" max="11" width="6.28515625" style="3" customWidth="1"/>
    <col min="12" max="12" width="7.5703125" style="3" customWidth="1"/>
    <col min="13" max="13" width="7" style="3" customWidth="1"/>
    <col min="14" max="14" width="4.5703125" style="3" bestFit="1" customWidth="1"/>
    <col min="15" max="15" width="7.28515625" style="3" customWidth="1"/>
    <col min="16" max="16" width="7.140625" style="3" customWidth="1"/>
    <col min="17" max="17" width="6.85546875" style="3" customWidth="1"/>
    <col min="18" max="18" width="4.5703125" style="3" customWidth="1"/>
    <col min="19" max="19" width="6.42578125" style="3" customWidth="1"/>
    <col min="20" max="20" width="7.28515625" style="3" customWidth="1"/>
    <col min="21" max="21" width="7.140625" style="3" customWidth="1"/>
    <col min="22" max="22" width="4.28515625" style="3" customWidth="1"/>
    <col min="23" max="23" width="6.7109375" style="58" customWidth="1"/>
    <col min="24" max="24" width="6.85546875" style="3" customWidth="1"/>
    <col min="25" max="25" width="6.7109375" style="3" customWidth="1"/>
    <col min="26" max="26" width="5.28515625" style="3" customWidth="1"/>
    <col min="27" max="27" width="6" style="3" customWidth="1"/>
    <col min="28" max="16384" width="9.140625" style="1"/>
  </cols>
  <sheetData>
    <row r="1" spans="1:27" s="10" customFormat="1">
      <c r="A1" s="14" t="s">
        <v>59</v>
      </c>
      <c r="B1" s="13"/>
      <c r="C1" s="14"/>
      <c r="D1" s="15"/>
      <c r="E1" s="15"/>
      <c r="F1" s="15"/>
      <c r="G1" s="15"/>
      <c r="H1" s="15"/>
      <c r="I1" s="15"/>
      <c r="J1" s="16"/>
      <c r="K1" s="16"/>
      <c r="L1" s="15"/>
      <c r="M1" s="15"/>
      <c r="N1" s="16"/>
      <c r="O1" s="16"/>
      <c r="P1" s="16"/>
      <c r="Q1" s="16"/>
      <c r="R1" s="16"/>
      <c r="S1" s="16"/>
      <c r="T1" s="16"/>
      <c r="U1" s="16"/>
      <c r="V1" s="16"/>
      <c r="W1" s="56"/>
      <c r="X1" s="16"/>
      <c r="Y1" s="16"/>
      <c r="Z1" s="16"/>
      <c r="AA1" s="16"/>
    </row>
    <row r="2" spans="1:27" s="10" customFormat="1">
      <c r="A2" s="14" t="s">
        <v>170</v>
      </c>
      <c r="B2" s="12"/>
      <c r="C2" s="14"/>
      <c r="D2" s="14"/>
      <c r="E2" s="14"/>
      <c r="F2" s="14"/>
      <c r="G2" s="14"/>
      <c r="H2" s="14"/>
      <c r="I2" s="14"/>
      <c r="J2" s="16"/>
      <c r="K2" s="16"/>
      <c r="L2" s="14"/>
      <c r="M2" s="14"/>
      <c r="N2" s="16"/>
      <c r="O2" s="16"/>
      <c r="P2" s="16"/>
      <c r="Q2" s="16"/>
      <c r="R2" s="16"/>
      <c r="S2" s="16"/>
      <c r="T2" s="16"/>
      <c r="U2" s="16"/>
      <c r="V2" s="16"/>
      <c r="W2" s="56"/>
      <c r="X2" s="16"/>
      <c r="Y2" s="16"/>
      <c r="Z2" s="16"/>
      <c r="AA2" s="16"/>
    </row>
    <row r="3" spans="1:27" s="10" customFormat="1" ht="13.5" thickBot="1">
      <c r="A3" s="17"/>
      <c r="B3" s="189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56"/>
      <c r="X3" s="16"/>
      <c r="Y3" s="16"/>
      <c r="Z3" s="16"/>
      <c r="AA3" s="16"/>
    </row>
    <row r="4" spans="1:27" s="10" customFormat="1" ht="15" customHeight="1">
      <c r="A4" s="77"/>
      <c r="B4" s="78"/>
      <c r="C4" s="78"/>
      <c r="D4" s="263" t="s">
        <v>124</v>
      </c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0"/>
      <c r="Y4" s="261"/>
      <c r="Z4" s="261"/>
      <c r="AA4" s="262"/>
    </row>
    <row r="5" spans="1:27" s="10" customFormat="1" ht="15" customHeight="1">
      <c r="A5" s="79"/>
      <c r="B5" s="75" t="s">
        <v>0</v>
      </c>
      <c r="C5" s="76" t="s">
        <v>61</v>
      </c>
      <c r="D5" s="253" t="s">
        <v>15</v>
      </c>
      <c r="E5" s="253"/>
      <c r="F5" s="253"/>
      <c r="G5" s="253"/>
      <c r="H5" s="253" t="s">
        <v>65</v>
      </c>
      <c r="I5" s="253"/>
      <c r="J5" s="253" t="s">
        <v>16</v>
      </c>
      <c r="K5" s="253"/>
      <c r="L5" s="253" t="s">
        <v>16</v>
      </c>
      <c r="M5" s="253"/>
      <c r="N5" s="253" t="s">
        <v>16</v>
      </c>
      <c r="O5" s="253"/>
      <c r="P5" s="253" t="s">
        <v>17</v>
      </c>
      <c r="Q5" s="253"/>
      <c r="R5" s="253"/>
      <c r="S5" s="253"/>
      <c r="T5" s="253" t="s">
        <v>18</v>
      </c>
      <c r="U5" s="253"/>
      <c r="V5" s="253"/>
      <c r="W5" s="253"/>
      <c r="X5" s="253" t="s">
        <v>14</v>
      </c>
      <c r="Y5" s="253"/>
      <c r="Z5" s="253"/>
      <c r="AA5" s="254"/>
    </row>
    <row r="6" spans="1:27" s="10" customFormat="1">
      <c r="A6" s="79"/>
      <c r="B6" s="75" t="s">
        <v>1</v>
      </c>
      <c r="C6" s="76" t="s">
        <v>62</v>
      </c>
      <c r="D6" s="75" t="s">
        <v>168</v>
      </c>
      <c r="E6" s="75" t="s">
        <v>169</v>
      </c>
      <c r="F6" s="253" t="s">
        <v>33</v>
      </c>
      <c r="G6" s="253"/>
      <c r="H6" s="75" t="s">
        <v>168</v>
      </c>
      <c r="I6" s="75" t="s">
        <v>169</v>
      </c>
      <c r="J6" s="253" t="s">
        <v>33</v>
      </c>
      <c r="K6" s="253"/>
      <c r="L6" s="75" t="s">
        <v>168</v>
      </c>
      <c r="M6" s="75" t="s">
        <v>169</v>
      </c>
      <c r="N6" s="253" t="s">
        <v>33</v>
      </c>
      <c r="O6" s="253"/>
      <c r="P6" s="75" t="s">
        <v>168</v>
      </c>
      <c r="Q6" s="75" t="s">
        <v>169</v>
      </c>
      <c r="R6" s="253" t="s">
        <v>33</v>
      </c>
      <c r="S6" s="253"/>
      <c r="T6" s="75" t="s">
        <v>168</v>
      </c>
      <c r="U6" s="75" t="s">
        <v>169</v>
      </c>
      <c r="V6" s="253" t="s">
        <v>33</v>
      </c>
      <c r="W6" s="253"/>
      <c r="X6" s="75" t="s">
        <v>168</v>
      </c>
      <c r="Y6" s="75" t="s">
        <v>169</v>
      </c>
      <c r="Z6" s="253" t="s">
        <v>33</v>
      </c>
      <c r="AA6" s="254"/>
    </row>
    <row r="7" spans="1:27" s="10" customFormat="1" ht="28.5" customHeight="1">
      <c r="A7" s="80" t="s">
        <v>2</v>
      </c>
      <c r="B7" s="72" t="s">
        <v>35</v>
      </c>
      <c r="C7" s="55">
        <f>Y7/Y20</f>
        <v>6.1665504852807121E-3</v>
      </c>
      <c r="D7" s="133">
        <v>34</v>
      </c>
      <c r="E7" s="133">
        <v>30</v>
      </c>
      <c r="F7" s="134">
        <f t="shared" ref="F7:F20" si="0">E7-D7</f>
        <v>-4</v>
      </c>
      <c r="G7" s="135">
        <f t="shared" ref="G7:G20" si="1">F7/D7</f>
        <v>-0.11764705882352941</v>
      </c>
      <c r="H7" s="133">
        <v>14</v>
      </c>
      <c r="I7" s="133">
        <v>14</v>
      </c>
      <c r="J7" s="136">
        <f>I7-H7</f>
        <v>0</v>
      </c>
      <c r="K7" s="135">
        <f>J7/H7</f>
        <v>0</v>
      </c>
      <c r="L7" s="133">
        <v>6</v>
      </c>
      <c r="M7" s="133">
        <v>6</v>
      </c>
      <c r="N7" s="136">
        <f>M7-L7</f>
        <v>0</v>
      </c>
      <c r="O7" s="135">
        <f>N7/L7</f>
        <v>0</v>
      </c>
      <c r="P7" s="133">
        <v>47</v>
      </c>
      <c r="Q7" s="133">
        <v>47</v>
      </c>
      <c r="R7" s="136">
        <f>Q7-P7</f>
        <v>0</v>
      </c>
      <c r="S7" s="135">
        <f>R7/P7</f>
        <v>0</v>
      </c>
      <c r="T7" s="133">
        <v>17</v>
      </c>
      <c r="U7" s="133">
        <v>18</v>
      </c>
      <c r="V7" s="136">
        <f>U7-T7</f>
        <v>1</v>
      </c>
      <c r="W7" s="135">
        <f>V7/T7</f>
        <v>5.8823529411764705E-2</v>
      </c>
      <c r="X7" s="136">
        <f>D7+H7+L7+P7+T7</f>
        <v>118</v>
      </c>
      <c r="Y7" s="136">
        <f>E7+I7+M7+Q7+U7</f>
        <v>115</v>
      </c>
      <c r="Z7" s="19">
        <f>Y7-X7</f>
        <v>-3</v>
      </c>
      <c r="AA7" s="46">
        <f>Z7/X7</f>
        <v>-2.5423728813559324E-2</v>
      </c>
    </row>
    <row r="8" spans="1:27" s="10" customFormat="1" ht="13.5" customHeight="1">
      <c r="A8" s="80" t="s">
        <v>40</v>
      </c>
      <c r="B8" s="72" t="s">
        <v>36</v>
      </c>
      <c r="C8" s="55">
        <f>Y8/Y20</f>
        <v>1.8231540565177757E-3</v>
      </c>
      <c r="D8" s="133">
        <v>12</v>
      </c>
      <c r="E8" s="133">
        <v>12</v>
      </c>
      <c r="F8" s="134">
        <f t="shared" si="0"/>
        <v>0</v>
      </c>
      <c r="G8" s="135">
        <f t="shared" si="1"/>
        <v>0</v>
      </c>
      <c r="H8" s="133">
        <v>12</v>
      </c>
      <c r="I8" s="133">
        <v>11</v>
      </c>
      <c r="J8" s="136">
        <f t="shared" ref="J8:J19" si="2">I8-H8</f>
        <v>-1</v>
      </c>
      <c r="K8" s="135">
        <f t="shared" ref="K8:K19" si="3">J8/H8</f>
        <v>-8.3333333333333329E-2</v>
      </c>
      <c r="L8" s="133">
        <v>2</v>
      </c>
      <c r="M8" s="133">
        <v>2</v>
      </c>
      <c r="N8" s="136">
        <f t="shared" ref="N8:N19" si="4">M8-L8</f>
        <v>0</v>
      </c>
      <c r="O8" s="135">
        <f t="shared" ref="O8:O19" si="5">N8/L8</f>
        <v>0</v>
      </c>
      <c r="P8" s="133">
        <v>10</v>
      </c>
      <c r="Q8" s="133">
        <v>7</v>
      </c>
      <c r="R8" s="136">
        <f t="shared" ref="R8:R19" si="6">Q8-P8</f>
        <v>-3</v>
      </c>
      <c r="S8" s="135">
        <f t="shared" ref="S8:S19" si="7">R8/P8</f>
        <v>-0.3</v>
      </c>
      <c r="T8" s="133">
        <v>2</v>
      </c>
      <c r="U8" s="133">
        <v>2</v>
      </c>
      <c r="V8" s="136">
        <f t="shared" ref="V8:V19" si="8">U8-T8</f>
        <v>0</v>
      </c>
      <c r="W8" s="135">
        <f t="shared" ref="W8:W19" si="9">V8/T8</f>
        <v>0</v>
      </c>
      <c r="X8" s="136">
        <f t="shared" ref="X8:X19" si="10">D8+H8+L8+P8+T8</f>
        <v>38</v>
      </c>
      <c r="Y8" s="136">
        <f t="shared" ref="Y8:Y19" si="11">E8+I8+M8+Q8+U8</f>
        <v>34</v>
      </c>
      <c r="Z8" s="19">
        <f t="shared" ref="Z8:Z19" si="12">Y8-X8</f>
        <v>-4</v>
      </c>
      <c r="AA8" s="46">
        <f t="shared" ref="AA8:AA19" si="13">Z8/X8</f>
        <v>-0.10526315789473684</v>
      </c>
    </row>
    <row r="9" spans="1:27" s="10" customFormat="1">
      <c r="A9" s="80" t="s">
        <v>3</v>
      </c>
      <c r="B9" s="72" t="s">
        <v>4</v>
      </c>
      <c r="C9" s="55">
        <f>Y9/Y20</f>
        <v>0.10279371548072283</v>
      </c>
      <c r="D9" s="133">
        <v>748</v>
      </c>
      <c r="E9" s="133">
        <v>751</v>
      </c>
      <c r="F9" s="134">
        <f t="shared" si="0"/>
        <v>3</v>
      </c>
      <c r="G9" s="135">
        <f t="shared" si="1"/>
        <v>4.0106951871657758E-3</v>
      </c>
      <c r="H9" s="133">
        <v>403</v>
      </c>
      <c r="I9" s="133">
        <v>418</v>
      </c>
      <c r="J9" s="136">
        <f t="shared" si="2"/>
        <v>15</v>
      </c>
      <c r="K9" s="135">
        <f t="shared" si="3"/>
        <v>3.7220843672456573E-2</v>
      </c>
      <c r="L9" s="133">
        <v>45</v>
      </c>
      <c r="M9" s="133">
        <v>48</v>
      </c>
      <c r="N9" s="136">
        <f t="shared" si="4"/>
        <v>3</v>
      </c>
      <c r="O9" s="135">
        <f t="shared" si="5"/>
        <v>6.6666666666666666E-2</v>
      </c>
      <c r="P9" s="133">
        <v>622</v>
      </c>
      <c r="Q9" s="133">
        <v>621</v>
      </c>
      <c r="R9" s="136">
        <f t="shared" si="6"/>
        <v>-1</v>
      </c>
      <c r="S9" s="135">
        <f t="shared" si="7"/>
        <v>-1.6077170418006431E-3</v>
      </c>
      <c r="T9" s="133">
        <v>77</v>
      </c>
      <c r="U9" s="133">
        <v>79</v>
      </c>
      <c r="V9" s="136">
        <f t="shared" si="8"/>
        <v>2</v>
      </c>
      <c r="W9" s="135">
        <f t="shared" si="9"/>
        <v>2.5974025974025976E-2</v>
      </c>
      <c r="X9" s="136">
        <f t="shared" si="10"/>
        <v>1895</v>
      </c>
      <c r="Y9" s="136">
        <f t="shared" si="11"/>
        <v>1917</v>
      </c>
      <c r="Z9" s="19">
        <f t="shared" si="12"/>
        <v>22</v>
      </c>
      <c r="AA9" s="46">
        <f t="shared" si="13"/>
        <v>1.1609498680738786E-2</v>
      </c>
    </row>
    <row r="10" spans="1:27" s="10" customFormat="1" ht="51" customHeight="1">
      <c r="A10" s="80" t="s">
        <v>89</v>
      </c>
      <c r="B10" s="72" t="s">
        <v>90</v>
      </c>
      <c r="C10" s="55">
        <f>Y10/Y20</f>
        <v>1.8231540565177757E-3</v>
      </c>
      <c r="D10" s="133">
        <v>19</v>
      </c>
      <c r="E10" s="133">
        <v>17</v>
      </c>
      <c r="F10" s="134">
        <f t="shared" si="0"/>
        <v>-2</v>
      </c>
      <c r="G10" s="135">
        <f t="shared" si="1"/>
        <v>-0.10526315789473684</v>
      </c>
      <c r="H10" s="133">
        <v>4</v>
      </c>
      <c r="I10" s="133">
        <v>3</v>
      </c>
      <c r="J10" s="136">
        <f t="shared" si="2"/>
        <v>-1</v>
      </c>
      <c r="K10" s="135">
        <f t="shared" si="3"/>
        <v>-0.25</v>
      </c>
      <c r="L10" s="133">
        <v>0</v>
      </c>
      <c r="M10" s="133">
        <v>0</v>
      </c>
      <c r="N10" s="136">
        <f t="shared" si="4"/>
        <v>0</v>
      </c>
      <c r="O10" s="135" t="e">
        <f t="shared" si="5"/>
        <v>#DIV/0!</v>
      </c>
      <c r="P10" s="133">
        <v>12</v>
      </c>
      <c r="Q10" s="133">
        <v>9</v>
      </c>
      <c r="R10" s="136">
        <f t="shared" si="6"/>
        <v>-3</v>
      </c>
      <c r="S10" s="135">
        <f t="shared" si="7"/>
        <v>-0.25</v>
      </c>
      <c r="T10" s="133">
        <v>5</v>
      </c>
      <c r="U10" s="133">
        <v>5</v>
      </c>
      <c r="V10" s="136">
        <f t="shared" si="8"/>
        <v>0</v>
      </c>
      <c r="W10" s="135">
        <f t="shared" si="9"/>
        <v>0</v>
      </c>
      <c r="X10" s="136">
        <f t="shared" si="10"/>
        <v>40</v>
      </c>
      <c r="Y10" s="136">
        <f t="shared" si="11"/>
        <v>34</v>
      </c>
      <c r="Z10" s="19">
        <f t="shared" si="12"/>
        <v>-6</v>
      </c>
      <c r="AA10" s="46">
        <f t="shared" si="13"/>
        <v>-0.15</v>
      </c>
    </row>
    <row r="11" spans="1:27" s="10" customFormat="1" ht="75" customHeight="1">
      <c r="A11" s="80" t="s">
        <v>5</v>
      </c>
      <c r="B11" s="72" t="s">
        <v>42</v>
      </c>
      <c r="C11" s="55">
        <f>Y11/Y20</f>
        <v>2.9492197973081669E-3</v>
      </c>
      <c r="D11" s="133">
        <v>7</v>
      </c>
      <c r="E11" s="133">
        <v>7</v>
      </c>
      <c r="F11" s="134">
        <f t="shared" si="0"/>
        <v>0</v>
      </c>
      <c r="G11" s="135">
        <f t="shared" si="1"/>
        <v>0</v>
      </c>
      <c r="H11" s="133">
        <v>18</v>
      </c>
      <c r="I11" s="133">
        <v>14</v>
      </c>
      <c r="J11" s="136">
        <f t="shared" si="2"/>
        <v>-4</v>
      </c>
      <c r="K11" s="135">
        <f t="shared" si="3"/>
        <v>-0.22222222222222221</v>
      </c>
      <c r="L11" s="133">
        <v>3</v>
      </c>
      <c r="M11" s="133">
        <v>3</v>
      </c>
      <c r="N11" s="136">
        <f t="shared" si="4"/>
        <v>0</v>
      </c>
      <c r="O11" s="135">
        <f t="shared" si="5"/>
        <v>0</v>
      </c>
      <c r="P11" s="133">
        <v>24</v>
      </c>
      <c r="Q11" s="133">
        <v>25</v>
      </c>
      <c r="R11" s="136">
        <f t="shared" si="6"/>
        <v>1</v>
      </c>
      <c r="S11" s="135">
        <f t="shared" si="7"/>
        <v>4.1666666666666664E-2</v>
      </c>
      <c r="T11" s="133">
        <v>6</v>
      </c>
      <c r="U11" s="133">
        <v>6</v>
      </c>
      <c r="V11" s="136">
        <f t="shared" si="8"/>
        <v>0</v>
      </c>
      <c r="W11" s="135">
        <f t="shared" si="9"/>
        <v>0</v>
      </c>
      <c r="X11" s="136">
        <f t="shared" si="10"/>
        <v>58</v>
      </c>
      <c r="Y11" s="136">
        <f t="shared" si="11"/>
        <v>55</v>
      </c>
      <c r="Z11" s="19">
        <f t="shared" si="12"/>
        <v>-3</v>
      </c>
      <c r="AA11" s="46">
        <f t="shared" si="13"/>
        <v>-5.1724137931034482E-2</v>
      </c>
    </row>
    <row r="12" spans="1:27" s="10" customFormat="1">
      <c r="A12" s="80" t="s">
        <v>6</v>
      </c>
      <c r="B12" s="72" t="s">
        <v>7</v>
      </c>
      <c r="C12" s="55">
        <f>Y12/Y20</f>
        <v>0.1473001233310097</v>
      </c>
      <c r="D12" s="133">
        <v>888</v>
      </c>
      <c r="E12" s="133">
        <v>886</v>
      </c>
      <c r="F12" s="134">
        <f t="shared" si="0"/>
        <v>-2</v>
      </c>
      <c r="G12" s="135">
        <f t="shared" si="1"/>
        <v>-2.2522522522522522E-3</v>
      </c>
      <c r="H12" s="133">
        <v>561</v>
      </c>
      <c r="I12" s="133">
        <v>565</v>
      </c>
      <c r="J12" s="136">
        <f t="shared" si="2"/>
        <v>4</v>
      </c>
      <c r="K12" s="135">
        <f t="shared" si="3"/>
        <v>7.1301247771836003E-3</v>
      </c>
      <c r="L12" s="133">
        <v>131</v>
      </c>
      <c r="M12" s="133">
        <v>133</v>
      </c>
      <c r="N12" s="136">
        <f t="shared" si="4"/>
        <v>2</v>
      </c>
      <c r="O12" s="135">
        <f t="shared" si="5"/>
        <v>1.5267175572519083E-2</v>
      </c>
      <c r="P12" s="133">
        <v>784</v>
      </c>
      <c r="Q12" s="133">
        <v>795</v>
      </c>
      <c r="R12" s="136">
        <f t="shared" si="6"/>
        <v>11</v>
      </c>
      <c r="S12" s="135">
        <f t="shared" si="7"/>
        <v>1.4030612244897959E-2</v>
      </c>
      <c r="T12" s="133">
        <v>355</v>
      </c>
      <c r="U12" s="133">
        <v>368</v>
      </c>
      <c r="V12" s="136">
        <f t="shared" si="8"/>
        <v>13</v>
      </c>
      <c r="W12" s="135">
        <f t="shared" si="9"/>
        <v>3.6619718309859155E-2</v>
      </c>
      <c r="X12" s="136">
        <f t="shared" si="10"/>
        <v>2719</v>
      </c>
      <c r="Y12" s="136">
        <f t="shared" si="11"/>
        <v>2747</v>
      </c>
      <c r="Z12" s="19">
        <f t="shared" si="12"/>
        <v>28</v>
      </c>
      <c r="AA12" s="46">
        <f t="shared" si="13"/>
        <v>1.0297903641044501E-2</v>
      </c>
    </row>
    <row r="13" spans="1:27" s="10" customFormat="1">
      <c r="A13" s="80" t="s">
        <v>8</v>
      </c>
      <c r="B13" s="72" t="s">
        <v>9</v>
      </c>
      <c r="C13" s="55">
        <f>Y13/Y20</f>
        <v>0.18982251059038019</v>
      </c>
      <c r="D13" s="133">
        <v>1327</v>
      </c>
      <c r="E13" s="133">
        <v>1322</v>
      </c>
      <c r="F13" s="134">
        <f t="shared" si="0"/>
        <v>-5</v>
      </c>
      <c r="G13" s="135">
        <f t="shared" si="1"/>
        <v>-3.7678975131876413E-3</v>
      </c>
      <c r="H13" s="133">
        <v>688</v>
      </c>
      <c r="I13" s="133">
        <v>723</v>
      </c>
      <c r="J13" s="136">
        <f t="shared" si="2"/>
        <v>35</v>
      </c>
      <c r="K13" s="135">
        <f t="shared" si="3"/>
        <v>5.0872093023255814E-2</v>
      </c>
      <c r="L13" s="133">
        <v>110</v>
      </c>
      <c r="M13" s="133">
        <v>117</v>
      </c>
      <c r="N13" s="136">
        <f t="shared" si="4"/>
        <v>7</v>
      </c>
      <c r="O13" s="135">
        <f t="shared" si="5"/>
        <v>6.363636363636363E-2</v>
      </c>
      <c r="P13" s="133">
        <v>1068</v>
      </c>
      <c r="Q13" s="133">
        <v>1080</v>
      </c>
      <c r="R13" s="136">
        <f t="shared" si="6"/>
        <v>12</v>
      </c>
      <c r="S13" s="135">
        <f t="shared" si="7"/>
        <v>1.1235955056179775E-2</v>
      </c>
      <c r="T13" s="133">
        <v>285</v>
      </c>
      <c r="U13" s="133">
        <v>298</v>
      </c>
      <c r="V13" s="136">
        <f t="shared" si="8"/>
        <v>13</v>
      </c>
      <c r="W13" s="135">
        <f t="shared" si="9"/>
        <v>4.5614035087719301E-2</v>
      </c>
      <c r="X13" s="136">
        <f t="shared" si="10"/>
        <v>3478</v>
      </c>
      <c r="Y13" s="136">
        <f t="shared" si="11"/>
        <v>3540</v>
      </c>
      <c r="Z13" s="19">
        <f t="shared" si="12"/>
        <v>62</v>
      </c>
      <c r="AA13" s="46">
        <f t="shared" si="13"/>
        <v>1.7826336975273145E-2</v>
      </c>
    </row>
    <row r="14" spans="1:27" s="10" customFormat="1" ht="24">
      <c r="A14" s="80" t="s">
        <v>10</v>
      </c>
      <c r="B14" s="72" t="s">
        <v>37</v>
      </c>
      <c r="C14" s="55">
        <f>Y14/Y20</f>
        <v>4.1396321518580081E-2</v>
      </c>
      <c r="D14" s="133">
        <v>300</v>
      </c>
      <c r="E14" s="133">
        <v>293</v>
      </c>
      <c r="F14" s="134">
        <f t="shared" si="0"/>
        <v>-7</v>
      </c>
      <c r="G14" s="135">
        <f t="shared" si="1"/>
        <v>-2.3333333333333334E-2</v>
      </c>
      <c r="H14" s="133">
        <v>225</v>
      </c>
      <c r="I14" s="133">
        <v>242</v>
      </c>
      <c r="J14" s="136">
        <f t="shared" si="2"/>
        <v>17</v>
      </c>
      <c r="K14" s="135">
        <f t="shared" si="3"/>
        <v>7.5555555555555556E-2</v>
      </c>
      <c r="L14" s="133">
        <v>17</v>
      </c>
      <c r="M14" s="133">
        <v>18</v>
      </c>
      <c r="N14" s="136">
        <f t="shared" si="4"/>
        <v>1</v>
      </c>
      <c r="O14" s="135">
        <f t="shared" si="5"/>
        <v>5.8823529411764705E-2</v>
      </c>
      <c r="P14" s="133">
        <v>175</v>
      </c>
      <c r="Q14" s="133">
        <v>181</v>
      </c>
      <c r="R14" s="136">
        <f t="shared" si="6"/>
        <v>6</v>
      </c>
      <c r="S14" s="135">
        <f t="shared" si="7"/>
        <v>3.4285714285714287E-2</v>
      </c>
      <c r="T14" s="133">
        <v>35</v>
      </c>
      <c r="U14" s="133">
        <v>38</v>
      </c>
      <c r="V14" s="136">
        <f t="shared" si="8"/>
        <v>3</v>
      </c>
      <c r="W14" s="135">
        <f t="shared" si="9"/>
        <v>8.5714285714285715E-2</v>
      </c>
      <c r="X14" s="136">
        <f t="shared" si="10"/>
        <v>752</v>
      </c>
      <c r="Y14" s="136">
        <f t="shared" si="11"/>
        <v>772</v>
      </c>
      <c r="Z14" s="19">
        <f t="shared" si="12"/>
        <v>20</v>
      </c>
      <c r="AA14" s="46">
        <f t="shared" si="13"/>
        <v>2.6595744680851064E-2</v>
      </c>
    </row>
    <row r="15" spans="1:27" s="10" customFormat="1" ht="36.75" customHeight="1">
      <c r="A15" s="80" t="s">
        <v>41</v>
      </c>
      <c r="B15" s="72" t="s">
        <v>38</v>
      </c>
      <c r="C15" s="55">
        <f>Y15/Y20</f>
        <v>8.7028795109657359E-2</v>
      </c>
      <c r="D15" s="133">
        <v>329</v>
      </c>
      <c r="E15" s="133">
        <v>349</v>
      </c>
      <c r="F15" s="134">
        <f t="shared" si="0"/>
        <v>20</v>
      </c>
      <c r="G15" s="135">
        <f t="shared" si="1"/>
        <v>6.0790273556231005E-2</v>
      </c>
      <c r="H15" s="133">
        <v>330</v>
      </c>
      <c r="I15" s="133">
        <v>332</v>
      </c>
      <c r="J15" s="136">
        <f t="shared" si="2"/>
        <v>2</v>
      </c>
      <c r="K15" s="135">
        <f t="shared" si="3"/>
        <v>6.0606060606060606E-3</v>
      </c>
      <c r="L15" s="133">
        <v>140</v>
      </c>
      <c r="M15" s="133">
        <v>142</v>
      </c>
      <c r="N15" s="136">
        <f t="shared" si="4"/>
        <v>2</v>
      </c>
      <c r="O15" s="135">
        <f t="shared" si="5"/>
        <v>1.4285714285714285E-2</v>
      </c>
      <c r="P15" s="133">
        <v>486</v>
      </c>
      <c r="Q15" s="133">
        <v>504</v>
      </c>
      <c r="R15" s="136">
        <f t="shared" si="6"/>
        <v>18</v>
      </c>
      <c r="S15" s="135">
        <f t="shared" si="7"/>
        <v>3.7037037037037035E-2</v>
      </c>
      <c r="T15" s="133">
        <v>290</v>
      </c>
      <c r="U15" s="133">
        <v>296</v>
      </c>
      <c r="V15" s="136">
        <f t="shared" si="8"/>
        <v>6</v>
      </c>
      <c r="W15" s="135">
        <f t="shared" si="9"/>
        <v>2.0689655172413793E-2</v>
      </c>
      <c r="X15" s="136">
        <f t="shared" si="10"/>
        <v>1575</v>
      </c>
      <c r="Y15" s="136">
        <f t="shared" si="11"/>
        <v>1623</v>
      </c>
      <c r="Z15" s="19">
        <f t="shared" si="12"/>
        <v>48</v>
      </c>
      <c r="AA15" s="46">
        <f t="shared" si="13"/>
        <v>3.0476190476190476E-2</v>
      </c>
    </row>
    <row r="16" spans="1:27" s="10" customFormat="1" ht="27" customHeight="1">
      <c r="A16" s="80" t="s">
        <v>48</v>
      </c>
      <c r="B16" s="72" t="s">
        <v>49</v>
      </c>
      <c r="C16" s="55">
        <f>Y16/Y20</f>
        <v>1.6140275617995602E-2</v>
      </c>
      <c r="D16" s="133">
        <v>186</v>
      </c>
      <c r="E16" s="133">
        <v>195</v>
      </c>
      <c r="F16" s="134">
        <f t="shared" si="0"/>
        <v>9</v>
      </c>
      <c r="G16" s="135">
        <f t="shared" si="1"/>
        <v>4.8387096774193547E-2</v>
      </c>
      <c r="H16" s="133">
        <v>33</v>
      </c>
      <c r="I16" s="133">
        <v>33</v>
      </c>
      <c r="J16" s="136">
        <f t="shared" si="2"/>
        <v>0</v>
      </c>
      <c r="K16" s="135">
        <f t="shared" si="3"/>
        <v>0</v>
      </c>
      <c r="L16" s="133">
        <v>8</v>
      </c>
      <c r="M16" s="133">
        <v>8</v>
      </c>
      <c r="N16" s="136">
        <f t="shared" si="4"/>
        <v>0</v>
      </c>
      <c r="O16" s="135">
        <f t="shared" si="5"/>
        <v>0</v>
      </c>
      <c r="P16" s="133">
        <v>48</v>
      </c>
      <c r="Q16" s="133">
        <v>48</v>
      </c>
      <c r="R16" s="136">
        <f t="shared" si="6"/>
        <v>0</v>
      </c>
      <c r="S16" s="135">
        <f t="shared" si="7"/>
        <v>0</v>
      </c>
      <c r="T16" s="133">
        <v>17</v>
      </c>
      <c r="U16" s="133">
        <v>17</v>
      </c>
      <c r="V16" s="136">
        <f t="shared" si="8"/>
        <v>0</v>
      </c>
      <c r="W16" s="135">
        <f t="shared" si="9"/>
        <v>0</v>
      </c>
      <c r="X16" s="136">
        <f t="shared" si="10"/>
        <v>292</v>
      </c>
      <c r="Y16" s="136">
        <f t="shared" si="11"/>
        <v>301</v>
      </c>
      <c r="Z16" s="19">
        <f t="shared" si="12"/>
        <v>9</v>
      </c>
      <c r="AA16" s="46">
        <f t="shared" si="13"/>
        <v>3.0821917808219176E-2</v>
      </c>
    </row>
    <row r="17" spans="1:27" s="10" customFormat="1" ht="36">
      <c r="A17" s="80" t="s">
        <v>11</v>
      </c>
      <c r="B17" s="72" t="s">
        <v>43</v>
      </c>
      <c r="C17" s="55">
        <f>Y17/Y20</f>
        <v>3.0725508070137807E-2</v>
      </c>
      <c r="D17" s="133">
        <v>267</v>
      </c>
      <c r="E17" s="133">
        <v>251</v>
      </c>
      <c r="F17" s="134">
        <f t="shared" si="0"/>
        <v>-16</v>
      </c>
      <c r="G17" s="135">
        <f t="shared" si="1"/>
        <v>-5.9925093632958802E-2</v>
      </c>
      <c r="H17" s="133">
        <v>86</v>
      </c>
      <c r="I17" s="133">
        <v>84</v>
      </c>
      <c r="J17" s="136">
        <f t="shared" si="2"/>
        <v>-2</v>
      </c>
      <c r="K17" s="135">
        <f t="shared" si="3"/>
        <v>-2.3255813953488372E-2</v>
      </c>
      <c r="L17" s="133">
        <v>24</v>
      </c>
      <c r="M17" s="133">
        <v>22</v>
      </c>
      <c r="N17" s="136">
        <f t="shared" si="4"/>
        <v>-2</v>
      </c>
      <c r="O17" s="135">
        <f t="shared" si="5"/>
        <v>-8.3333333333333329E-2</v>
      </c>
      <c r="P17" s="133">
        <v>177</v>
      </c>
      <c r="Q17" s="133">
        <v>172</v>
      </c>
      <c r="R17" s="136">
        <f t="shared" si="6"/>
        <v>-5</v>
      </c>
      <c r="S17" s="135">
        <f t="shared" si="7"/>
        <v>-2.8248587570621469E-2</v>
      </c>
      <c r="T17" s="133">
        <v>44</v>
      </c>
      <c r="U17" s="133">
        <v>44</v>
      </c>
      <c r="V17" s="136">
        <f t="shared" si="8"/>
        <v>0</v>
      </c>
      <c r="W17" s="135">
        <f t="shared" si="9"/>
        <v>0</v>
      </c>
      <c r="X17" s="136">
        <f t="shared" si="10"/>
        <v>598</v>
      </c>
      <c r="Y17" s="136">
        <f t="shared" si="11"/>
        <v>573</v>
      </c>
      <c r="Z17" s="19">
        <f t="shared" si="12"/>
        <v>-25</v>
      </c>
      <c r="AA17" s="46">
        <f t="shared" si="13"/>
        <v>-4.1806020066889632E-2</v>
      </c>
    </row>
    <row r="18" spans="1:27" s="10" customFormat="1">
      <c r="A18" s="81"/>
      <c r="B18" s="73" t="s">
        <v>39</v>
      </c>
      <c r="C18" s="55">
        <f>Y18/Y20</f>
        <v>0.25786905464099952</v>
      </c>
      <c r="D18" s="133">
        <v>1839</v>
      </c>
      <c r="E18" s="133">
        <v>1935</v>
      </c>
      <c r="F18" s="134">
        <f t="shared" si="0"/>
        <v>96</v>
      </c>
      <c r="G18" s="135">
        <f t="shared" si="1"/>
        <v>5.2202283849918436E-2</v>
      </c>
      <c r="H18" s="133">
        <v>946</v>
      </c>
      <c r="I18" s="133">
        <v>1006</v>
      </c>
      <c r="J18" s="136">
        <f t="shared" si="2"/>
        <v>60</v>
      </c>
      <c r="K18" s="135">
        <f t="shared" si="3"/>
        <v>6.3424947145877375E-2</v>
      </c>
      <c r="L18" s="133">
        <v>115</v>
      </c>
      <c r="M18" s="133">
        <v>127</v>
      </c>
      <c r="N18" s="136">
        <f t="shared" si="4"/>
        <v>12</v>
      </c>
      <c r="O18" s="135">
        <f t="shared" si="5"/>
        <v>0.10434782608695652</v>
      </c>
      <c r="P18" s="133">
        <v>1254</v>
      </c>
      <c r="Q18" s="133">
        <v>1314</v>
      </c>
      <c r="R18" s="136">
        <f t="shared" si="6"/>
        <v>60</v>
      </c>
      <c r="S18" s="135">
        <f t="shared" si="7"/>
        <v>4.784688995215311E-2</v>
      </c>
      <c r="T18" s="133">
        <v>406</v>
      </c>
      <c r="U18" s="133">
        <v>427</v>
      </c>
      <c r="V18" s="136">
        <f t="shared" si="8"/>
        <v>21</v>
      </c>
      <c r="W18" s="135">
        <f t="shared" si="9"/>
        <v>5.1724137931034482E-2</v>
      </c>
      <c r="X18" s="136">
        <f t="shared" si="10"/>
        <v>4560</v>
      </c>
      <c r="Y18" s="136">
        <f t="shared" si="11"/>
        <v>4809</v>
      </c>
      <c r="Z18" s="19">
        <f t="shared" si="12"/>
        <v>249</v>
      </c>
      <c r="AA18" s="46">
        <f t="shared" si="13"/>
        <v>5.460526315789474E-2</v>
      </c>
    </row>
    <row r="19" spans="1:27" s="10" customFormat="1">
      <c r="A19" s="80" t="s">
        <v>12</v>
      </c>
      <c r="B19" s="74" t="s">
        <v>13</v>
      </c>
      <c r="C19" s="55">
        <f>Y19/Y20</f>
        <v>0.11416161724489249</v>
      </c>
      <c r="D19" s="133">
        <v>603</v>
      </c>
      <c r="E19" s="133">
        <v>602</v>
      </c>
      <c r="F19" s="134">
        <f t="shared" si="0"/>
        <v>-1</v>
      </c>
      <c r="G19" s="135">
        <f t="shared" si="1"/>
        <v>-1.658374792703151E-3</v>
      </c>
      <c r="H19" s="133">
        <v>473</v>
      </c>
      <c r="I19" s="133">
        <v>512</v>
      </c>
      <c r="J19" s="136">
        <f t="shared" si="2"/>
        <v>39</v>
      </c>
      <c r="K19" s="135">
        <f t="shared" si="3"/>
        <v>8.2452431289640596E-2</v>
      </c>
      <c r="L19" s="133">
        <v>35</v>
      </c>
      <c r="M19" s="133">
        <v>39</v>
      </c>
      <c r="N19" s="136">
        <f t="shared" si="4"/>
        <v>4</v>
      </c>
      <c r="O19" s="135">
        <f t="shared" si="5"/>
        <v>0.11428571428571428</v>
      </c>
      <c r="P19" s="133">
        <v>592</v>
      </c>
      <c r="Q19" s="133">
        <v>621</v>
      </c>
      <c r="R19" s="136">
        <f t="shared" si="6"/>
        <v>29</v>
      </c>
      <c r="S19" s="135">
        <f t="shared" si="7"/>
        <v>4.8986486486486486E-2</v>
      </c>
      <c r="T19" s="133">
        <v>336</v>
      </c>
      <c r="U19" s="133">
        <v>355</v>
      </c>
      <c r="V19" s="136">
        <f t="shared" si="8"/>
        <v>19</v>
      </c>
      <c r="W19" s="135">
        <f t="shared" si="9"/>
        <v>5.6547619047619048E-2</v>
      </c>
      <c r="X19" s="136">
        <f t="shared" si="10"/>
        <v>2039</v>
      </c>
      <c r="Y19" s="136">
        <f t="shared" si="11"/>
        <v>2129</v>
      </c>
      <c r="Z19" s="19">
        <f t="shared" si="12"/>
        <v>90</v>
      </c>
      <c r="AA19" s="46">
        <f t="shared" si="13"/>
        <v>4.413928396272683E-2</v>
      </c>
    </row>
    <row r="20" spans="1:27" s="10" customFormat="1" ht="13.5" thickBot="1">
      <c r="A20" s="82"/>
      <c r="B20" s="83" t="s">
        <v>14</v>
      </c>
      <c r="C20" s="84">
        <f>Y20/Y20</f>
        <v>1</v>
      </c>
      <c r="D20" s="85">
        <f>SUM(D7:D19)</f>
        <v>6559</v>
      </c>
      <c r="E20" s="85">
        <f>SUM(E7:E19)</f>
        <v>6650</v>
      </c>
      <c r="F20" s="86">
        <f t="shared" si="0"/>
        <v>91</v>
      </c>
      <c r="G20" s="87">
        <f t="shared" si="1"/>
        <v>1.3874066168623266E-2</v>
      </c>
      <c r="H20" s="85">
        <f>SUM(H7:H19)</f>
        <v>3793</v>
      </c>
      <c r="I20" s="85">
        <f>SUM(I7:I19)</f>
        <v>3957</v>
      </c>
      <c r="J20" s="86">
        <f>I20-H20</f>
        <v>164</v>
      </c>
      <c r="K20" s="88">
        <f>J20/H20</f>
        <v>4.3237542842077509E-2</v>
      </c>
      <c r="L20" s="85">
        <f>SUM(L7:L19)</f>
        <v>636</v>
      </c>
      <c r="M20" s="85">
        <f>SUM(M7:M19)</f>
        <v>665</v>
      </c>
      <c r="N20" s="86">
        <f>M20-L20</f>
        <v>29</v>
      </c>
      <c r="O20" s="88">
        <f>N20/L20</f>
        <v>4.5597484276729557E-2</v>
      </c>
      <c r="P20" s="85">
        <f>SUM(P7:P19)</f>
        <v>5299</v>
      </c>
      <c r="Q20" s="85">
        <f>SUM(Q7:Q19)</f>
        <v>5424</v>
      </c>
      <c r="R20" s="86">
        <f>Q20-P20</f>
        <v>125</v>
      </c>
      <c r="S20" s="88">
        <f>R20/P20</f>
        <v>2.3589356482355162E-2</v>
      </c>
      <c r="T20" s="85">
        <f>SUM(T7:T19)</f>
        <v>1875</v>
      </c>
      <c r="U20" s="85">
        <f>SUM(U7:U19)</f>
        <v>1953</v>
      </c>
      <c r="V20" s="86">
        <f>U20-T20</f>
        <v>78</v>
      </c>
      <c r="W20" s="88">
        <f>V20/T20</f>
        <v>4.1599999999999998E-2</v>
      </c>
      <c r="X20" s="89">
        <f>D20+H20+L20+P20+T20</f>
        <v>18162</v>
      </c>
      <c r="Y20" s="89">
        <f>E20+I20+M20+Q20+U20</f>
        <v>18649</v>
      </c>
      <c r="Z20" s="89">
        <f>Y20-X20</f>
        <v>487</v>
      </c>
      <c r="AA20" s="90">
        <f>Z20/X20</f>
        <v>2.6814227507983703E-2</v>
      </c>
    </row>
    <row r="21" spans="1:27">
      <c r="A21" s="264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</row>
    <row r="22" spans="1:27">
      <c r="A22" s="5"/>
      <c r="B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7"/>
      <c r="X22" s="4"/>
      <c r="Y22" s="4"/>
      <c r="Z22" s="4"/>
    </row>
  </sheetData>
  <mergeCells count="15">
    <mergeCell ref="X4:AA4"/>
    <mergeCell ref="D4:W4"/>
    <mergeCell ref="T5:W5"/>
    <mergeCell ref="A21:Z21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workbookViewId="0">
      <selection activeCell="AK9" sqref="AK9"/>
    </sheetView>
  </sheetViews>
  <sheetFormatPr defaultRowHeight="12.75"/>
  <cols>
    <col min="1" max="1" width="2.5703125" style="6" customWidth="1"/>
    <col min="2" max="2" width="8.28515625" style="1" customWidth="1"/>
    <col min="3" max="3" width="6" style="1" bestFit="1" customWidth="1"/>
    <col min="4" max="4" width="5" style="1" customWidth="1"/>
    <col min="5" max="5" width="5.28515625" style="1" customWidth="1"/>
    <col min="6" max="6" width="6.28515625" style="1" customWidth="1"/>
    <col min="7" max="7" width="5.7109375" style="1" customWidth="1"/>
    <col min="8" max="8" width="5.140625" style="1" customWidth="1"/>
    <col min="9" max="9" width="4.7109375" style="1" customWidth="1"/>
    <col min="10" max="10" width="5.42578125" style="1" customWidth="1"/>
    <col min="11" max="11" width="6" style="1" bestFit="1" customWidth="1"/>
    <col min="12" max="12" width="5.5703125" style="1" customWidth="1"/>
    <col min="13" max="13" width="4.5703125" style="1" customWidth="1"/>
    <col min="14" max="14" width="6" style="1" customWidth="1"/>
    <col min="15" max="15" width="5.7109375" style="1" customWidth="1"/>
    <col min="16" max="16" width="5.5703125" style="1" customWidth="1"/>
    <col min="17" max="17" width="5.28515625" style="1" customWidth="1"/>
    <col min="18" max="18" width="6.28515625" style="1" customWidth="1"/>
    <col min="19" max="20" width="5.7109375" style="1" customWidth="1"/>
    <col min="21" max="21" width="4" style="1" bestFit="1" customWidth="1"/>
    <col min="22" max="22" width="5.42578125" style="1" customWidth="1"/>
    <col min="23" max="23" width="5.85546875" style="1" customWidth="1"/>
    <col min="24" max="25" width="5.7109375" style="1" customWidth="1"/>
    <col min="26" max="26" width="5.42578125" style="1" customWidth="1"/>
    <col min="27" max="27" width="5.85546875" style="1" customWidth="1"/>
    <col min="28" max="28" width="6.42578125" style="1" customWidth="1"/>
    <col min="29" max="29" width="5" style="1" customWidth="1"/>
    <col min="30" max="30" width="4.85546875" style="1" customWidth="1"/>
    <col min="31" max="31" width="5" style="1" customWidth="1"/>
    <col min="32" max="32" width="5.5703125" style="1" customWidth="1"/>
    <col min="33" max="33" width="4" style="1" customWidth="1"/>
    <col min="34" max="34" width="5.28515625" style="1" customWidth="1"/>
    <col min="35" max="16384" width="9.140625" style="1"/>
  </cols>
  <sheetData>
    <row r="1" spans="1:34" s="10" customFormat="1">
      <c r="A1" s="12" t="s">
        <v>68</v>
      </c>
      <c r="B1" s="13"/>
    </row>
    <row r="2" spans="1:34" s="10" customFormat="1">
      <c r="A2" s="14"/>
      <c r="B2" s="190"/>
    </row>
    <row r="3" spans="1:34" s="10" customFormat="1" ht="13.5" thickBot="1">
      <c r="A3" s="17"/>
    </row>
    <row r="4" spans="1:34" s="10" customFormat="1" ht="15" customHeight="1" thickBot="1">
      <c r="A4" s="271"/>
      <c r="B4" s="192" t="s">
        <v>0</v>
      </c>
      <c r="C4" s="265" t="s">
        <v>129</v>
      </c>
      <c r="D4" s="266"/>
      <c r="E4" s="266"/>
      <c r="F4" s="267"/>
      <c r="G4" s="265" t="s">
        <v>131</v>
      </c>
      <c r="H4" s="266"/>
      <c r="I4" s="266"/>
      <c r="J4" s="267"/>
      <c r="K4" s="265" t="s">
        <v>133</v>
      </c>
      <c r="L4" s="266"/>
      <c r="M4" s="266"/>
      <c r="N4" s="267"/>
      <c r="O4" s="265" t="s">
        <v>136</v>
      </c>
      <c r="P4" s="266"/>
      <c r="Q4" s="266"/>
      <c r="R4" s="267"/>
      <c r="S4" s="265" t="s">
        <v>150</v>
      </c>
      <c r="T4" s="266"/>
      <c r="U4" s="266"/>
      <c r="V4" s="267"/>
      <c r="W4" s="193"/>
      <c r="X4" s="193" t="s">
        <v>151</v>
      </c>
      <c r="Y4" s="193"/>
      <c r="Z4" s="194"/>
      <c r="AA4" s="274" t="s">
        <v>162</v>
      </c>
      <c r="AB4" s="266"/>
      <c r="AC4" s="266"/>
      <c r="AD4" s="267"/>
      <c r="AE4" s="273" t="s">
        <v>163</v>
      </c>
      <c r="AF4" s="266"/>
      <c r="AG4" s="266"/>
      <c r="AH4" s="267"/>
    </row>
    <row r="5" spans="1:34" s="10" customFormat="1" ht="15.75" customHeight="1" thickBot="1">
      <c r="A5" s="272"/>
      <c r="B5" s="195" t="s">
        <v>1</v>
      </c>
      <c r="C5" s="196" t="s">
        <v>69</v>
      </c>
      <c r="D5" s="197" t="s">
        <v>34</v>
      </c>
      <c r="E5" s="268" t="s">
        <v>70</v>
      </c>
      <c r="F5" s="269"/>
      <c r="G5" s="196" t="s">
        <v>69</v>
      </c>
      <c r="H5" s="197" t="s">
        <v>34</v>
      </c>
      <c r="I5" s="268" t="s">
        <v>70</v>
      </c>
      <c r="J5" s="269"/>
      <c r="K5" s="196" t="s">
        <v>69</v>
      </c>
      <c r="L5" s="197" t="s">
        <v>34</v>
      </c>
      <c r="M5" s="268" t="s">
        <v>70</v>
      </c>
      <c r="N5" s="269"/>
      <c r="O5" s="196" t="s">
        <v>69</v>
      </c>
      <c r="P5" s="197" t="s">
        <v>34</v>
      </c>
      <c r="Q5" s="268" t="s">
        <v>70</v>
      </c>
      <c r="R5" s="269"/>
      <c r="S5" s="196" t="s">
        <v>69</v>
      </c>
      <c r="T5" s="197" t="s">
        <v>34</v>
      </c>
      <c r="U5" s="268" t="s">
        <v>70</v>
      </c>
      <c r="V5" s="269"/>
      <c r="W5" s="198" t="s">
        <v>69</v>
      </c>
      <c r="X5" s="199" t="s">
        <v>34</v>
      </c>
      <c r="Y5" s="200" t="s">
        <v>160</v>
      </c>
      <c r="Z5" s="201"/>
      <c r="AA5" s="202" t="s">
        <v>69</v>
      </c>
      <c r="AB5" s="203" t="s">
        <v>34</v>
      </c>
      <c r="AC5" s="204"/>
      <c r="AD5" s="204"/>
      <c r="AE5" s="196" t="s">
        <v>69</v>
      </c>
      <c r="AF5" s="197" t="s">
        <v>34</v>
      </c>
      <c r="AG5" s="268" t="s">
        <v>70</v>
      </c>
      <c r="AH5" s="269"/>
    </row>
    <row r="6" spans="1:34" s="10" customFormat="1" ht="28.5" customHeight="1">
      <c r="A6" s="205" t="s">
        <v>2</v>
      </c>
      <c r="B6" s="206" t="s">
        <v>35</v>
      </c>
      <c r="C6" s="207">
        <v>96</v>
      </c>
      <c r="D6" s="208">
        <v>4.8977093005458903E-3</v>
      </c>
      <c r="E6" s="209">
        <v>-4</v>
      </c>
      <c r="F6" s="210">
        <v>-0.04</v>
      </c>
      <c r="G6" s="207">
        <v>117</v>
      </c>
      <c r="H6" s="208">
        <f>G6/G19</f>
        <v>6.0206864611742914E-3</v>
      </c>
      <c r="I6" s="209">
        <f>G6-C6</f>
        <v>21</v>
      </c>
      <c r="J6" s="210">
        <f>I6/C6</f>
        <v>0.21875</v>
      </c>
      <c r="K6" s="207">
        <v>120</v>
      </c>
      <c r="L6" s="208">
        <f>K6/K19</f>
        <v>6.207003569027052E-3</v>
      </c>
      <c r="M6" s="209">
        <f>K6-G6</f>
        <v>3</v>
      </c>
      <c r="N6" s="210">
        <f>M6/G6</f>
        <v>2.564102564102564E-2</v>
      </c>
      <c r="O6" s="207">
        <v>115</v>
      </c>
      <c r="P6" s="208">
        <f>O6/O19</f>
        <v>6.1222316865417381E-3</v>
      </c>
      <c r="Q6" s="209">
        <f>O6-K6</f>
        <v>-5</v>
      </c>
      <c r="R6" s="210">
        <f>Q6/K6</f>
        <v>-4.1666666666666664E-2</v>
      </c>
      <c r="S6" s="207">
        <v>114</v>
      </c>
      <c r="T6" s="208">
        <f>S6/S19</f>
        <v>6.1528497409326427E-3</v>
      </c>
      <c r="U6" s="209">
        <f>S6-O6</f>
        <v>-1</v>
      </c>
      <c r="V6" s="210">
        <f>U6/O6</f>
        <v>-8.6956521739130436E-3</v>
      </c>
      <c r="W6" s="211">
        <v>113</v>
      </c>
      <c r="X6" s="208">
        <f>W6/W19</f>
        <v>6.1456463805949855E-3</v>
      </c>
      <c r="Y6" s="212">
        <f>W6-S6</f>
        <v>-1</v>
      </c>
      <c r="Z6" s="213">
        <f>Y6/S6</f>
        <v>-8.771929824561403E-3</v>
      </c>
      <c r="AA6" s="211">
        <v>118</v>
      </c>
      <c r="AB6" s="208">
        <f>AA6/AA19</f>
        <v>6.4967241094532838E-3</v>
      </c>
      <c r="AC6" s="209">
        <f>AA6-W6</f>
        <v>5</v>
      </c>
      <c r="AD6" s="213">
        <f>AC6/W6</f>
        <v>4.4247787610619468E-2</v>
      </c>
      <c r="AE6" s="211">
        <v>115</v>
      </c>
      <c r="AF6" s="208">
        <f>AE6/AE19</f>
        <v>6.1662198391420914E-3</v>
      </c>
      <c r="AG6" s="209">
        <f>AE6-AA6</f>
        <v>-3</v>
      </c>
      <c r="AH6" s="210">
        <f>AG6/AA6</f>
        <v>-2.5423728813559324E-2</v>
      </c>
    </row>
    <row r="7" spans="1:34" s="10" customFormat="1" ht="13.5" customHeight="1">
      <c r="A7" s="214" t="s">
        <v>40</v>
      </c>
      <c r="B7" s="206" t="s">
        <v>36</v>
      </c>
      <c r="C7" s="207">
        <v>44</v>
      </c>
      <c r="D7" s="215">
        <v>2.2447834294168664E-3</v>
      </c>
      <c r="E7" s="216">
        <v>0</v>
      </c>
      <c r="F7" s="217">
        <v>0</v>
      </c>
      <c r="G7" s="207">
        <v>38</v>
      </c>
      <c r="H7" s="215">
        <f>G7/G19</f>
        <v>1.9554366284155818E-3</v>
      </c>
      <c r="I7" s="216">
        <f t="shared" ref="I7:I18" si="0">G7-C7</f>
        <v>-6</v>
      </c>
      <c r="J7" s="217">
        <f t="shared" ref="J7:J19" si="1">I7/C7</f>
        <v>-0.13636363636363635</v>
      </c>
      <c r="K7" s="207">
        <v>42</v>
      </c>
      <c r="L7" s="215">
        <f>K7/K19</f>
        <v>2.1724512491594684E-3</v>
      </c>
      <c r="M7" s="216">
        <f t="shared" ref="M7:M18" si="2">K7-G7</f>
        <v>4</v>
      </c>
      <c r="N7" s="217">
        <f t="shared" ref="N7:N19" si="3">M7/G7</f>
        <v>0.10526315789473684</v>
      </c>
      <c r="O7" s="207">
        <v>38</v>
      </c>
      <c r="P7" s="215">
        <f>O7/O19</f>
        <v>2.0229982964224871E-3</v>
      </c>
      <c r="Q7" s="216">
        <f t="shared" ref="Q7:Q18" si="4">O7-K7</f>
        <v>-4</v>
      </c>
      <c r="R7" s="217">
        <f t="shared" ref="R7:R19" si="5">Q7/K7</f>
        <v>-9.5238095238095233E-2</v>
      </c>
      <c r="S7" s="207">
        <v>39</v>
      </c>
      <c r="T7" s="215">
        <f>S7/S19</f>
        <v>2.1049222797927462E-3</v>
      </c>
      <c r="U7" s="216">
        <f t="shared" ref="U7:U18" si="6">S7-O7</f>
        <v>1</v>
      </c>
      <c r="V7" s="217">
        <f t="shared" ref="V7:V19" si="7">U7/O7</f>
        <v>2.6315789473684209E-2</v>
      </c>
      <c r="W7" s="211">
        <v>38</v>
      </c>
      <c r="X7" s="208">
        <f>W7/W19</f>
        <v>2.0666775439168979E-3</v>
      </c>
      <c r="Y7" s="212">
        <f>W7-S7</f>
        <v>-1</v>
      </c>
      <c r="Z7" s="213">
        <f>Y7/S7</f>
        <v>-2.564102564102564E-2</v>
      </c>
      <c r="AA7" s="211">
        <v>38</v>
      </c>
      <c r="AB7" s="215">
        <f>AA7/AA19</f>
        <v>2.092165391179871E-3</v>
      </c>
      <c r="AC7" s="209">
        <f t="shared" ref="AC7:AC19" si="8">AA7-W7</f>
        <v>0</v>
      </c>
      <c r="AD7" s="213">
        <f t="shared" ref="AD7:AD19" si="9">AC7/W7</f>
        <v>0</v>
      </c>
      <c r="AE7" s="211">
        <v>34</v>
      </c>
      <c r="AF7" s="215">
        <f>AE7/AE19</f>
        <v>1.8230563002680966E-3</v>
      </c>
      <c r="AG7" s="209">
        <f t="shared" ref="AG7:AG19" si="10">AE7-AA7</f>
        <v>-4</v>
      </c>
      <c r="AH7" s="210">
        <f t="shared" ref="AH7:AH19" si="11">AG7/AA7</f>
        <v>-0.10526315789473684</v>
      </c>
    </row>
    <row r="8" spans="1:34" s="10" customFormat="1" ht="22.5">
      <c r="A8" s="214" t="s">
        <v>3</v>
      </c>
      <c r="B8" s="206" t="s">
        <v>4</v>
      </c>
      <c r="C8" s="207">
        <v>2088</v>
      </c>
      <c r="D8" s="215">
        <v>0.10652517728687312</v>
      </c>
      <c r="E8" s="216">
        <v>-78</v>
      </c>
      <c r="F8" s="217">
        <v>-3.6011080332409975E-2</v>
      </c>
      <c r="G8" s="207">
        <v>2028</v>
      </c>
      <c r="H8" s="215">
        <f>G8/G19</f>
        <v>0.10435856532702105</v>
      </c>
      <c r="I8" s="216">
        <f t="shared" si="0"/>
        <v>-60</v>
      </c>
      <c r="J8" s="217">
        <f t="shared" si="1"/>
        <v>-2.8735632183908046E-2</v>
      </c>
      <c r="K8" s="207">
        <v>2020</v>
      </c>
      <c r="L8" s="215">
        <f>K8/K19</f>
        <v>0.10448456007862204</v>
      </c>
      <c r="M8" s="216">
        <f t="shared" si="2"/>
        <v>-8</v>
      </c>
      <c r="N8" s="217">
        <f t="shared" si="3"/>
        <v>-3.9447731755424065E-3</v>
      </c>
      <c r="O8" s="207">
        <v>1938</v>
      </c>
      <c r="P8" s="215">
        <f>O8/O19</f>
        <v>0.10317291311754685</v>
      </c>
      <c r="Q8" s="216">
        <f t="shared" si="4"/>
        <v>-82</v>
      </c>
      <c r="R8" s="217">
        <f t="shared" si="5"/>
        <v>-4.0594059405940595E-2</v>
      </c>
      <c r="S8" s="207">
        <v>1952</v>
      </c>
      <c r="T8" s="215">
        <f>S8/S19</f>
        <v>0.10535405872193437</v>
      </c>
      <c r="U8" s="216">
        <f t="shared" si="6"/>
        <v>14</v>
      </c>
      <c r="V8" s="217">
        <f t="shared" si="7"/>
        <v>7.2239422084623322E-3</v>
      </c>
      <c r="W8" s="211">
        <v>1926</v>
      </c>
      <c r="X8" s="208">
        <f>W8/W19</f>
        <v>0.1047479197258933</v>
      </c>
      <c r="Y8" s="212">
        <f>W8-S8</f>
        <v>-26</v>
      </c>
      <c r="Z8" s="213">
        <f t="shared" ref="Z8:Z19" si="12">Y8/S8</f>
        <v>-1.331967213114754E-2</v>
      </c>
      <c r="AA8" s="211">
        <v>1895</v>
      </c>
      <c r="AB8" s="215">
        <f>AA8/AA19</f>
        <v>0.10433298463910147</v>
      </c>
      <c r="AC8" s="209">
        <f t="shared" si="8"/>
        <v>-31</v>
      </c>
      <c r="AD8" s="213">
        <f t="shared" si="9"/>
        <v>-1.6095534787123573E-2</v>
      </c>
      <c r="AE8" s="211">
        <v>1917</v>
      </c>
      <c r="AF8" s="215">
        <f>AE8/AE19</f>
        <v>0.10278820375335121</v>
      </c>
      <c r="AG8" s="209">
        <f t="shared" si="10"/>
        <v>22</v>
      </c>
      <c r="AH8" s="210">
        <f t="shared" si="11"/>
        <v>1.1609498680738786E-2</v>
      </c>
    </row>
    <row r="9" spans="1:34" s="10" customFormat="1" ht="90">
      <c r="A9" s="214" t="s">
        <v>89</v>
      </c>
      <c r="B9" s="206" t="s">
        <v>90</v>
      </c>
      <c r="C9" s="207">
        <v>16</v>
      </c>
      <c r="D9" s="215">
        <v>8.1628488342431506E-4</v>
      </c>
      <c r="E9" s="216">
        <v>-2</v>
      </c>
      <c r="F9" s="217">
        <v>-0.1111111111111111</v>
      </c>
      <c r="G9" s="207">
        <v>16</v>
      </c>
      <c r="H9" s="215">
        <f>G9/G19</f>
        <v>8.2334173828024499E-4</v>
      </c>
      <c r="I9" s="216">
        <f t="shared" si="0"/>
        <v>0</v>
      </c>
      <c r="J9" s="217">
        <f t="shared" si="1"/>
        <v>0</v>
      </c>
      <c r="K9" s="207">
        <v>14</v>
      </c>
      <c r="L9" s="215">
        <f>K9/K19</f>
        <v>7.2415041638648943E-4</v>
      </c>
      <c r="M9" s="216">
        <f t="shared" si="2"/>
        <v>-2</v>
      </c>
      <c r="N9" s="217">
        <f t="shared" si="3"/>
        <v>-0.125</v>
      </c>
      <c r="O9" s="207">
        <v>20</v>
      </c>
      <c r="P9" s="215">
        <f>O9/O19</f>
        <v>1.0647359454855196E-3</v>
      </c>
      <c r="Q9" s="216">
        <f t="shared" si="4"/>
        <v>6</v>
      </c>
      <c r="R9" s="217">
        <f t="shared" si="5"/>
        <v>0.42857142857142855</v>
      </c>
      <c r="S9" s="207">
        <v>38</v>
      </c>
      <c r="T9" s="215">
        <f>S9/S19</f>
        <v>2.0509499136442144E-3</v>
      </c>
      <c r="U9" s="216">
        <f t="shared" si="6"/>
        <v>18</v>
      </c>
      <c r="V9" s="217">
        <f t="shared" si="7"/>
        <v>0.9</v>
      </c>
      <c r="W9" s="211">
        <v>39</v>
      </c>
      <c r="X9" s="208">
        <f>W9/W19</f>
        <v>2.1210637950726057E-3</v>
      </c>
      <c r="Y9" s="212">
        <f t="shared" ref="Y9:Y19" si="13">W9-S9</f>
        <v>1</v>
      </c>
      <c r="Z9" s="213">
        <f t="shared" si="12"/>
        <v>2.6315789473684209E-2</v>
      </c>
      <c r="AA9" s="211">
        <v>40</v>
      </c>
      <c r="AB9" s="215">
        <f>AA9/AA19</f>
        <v>2.2022793591367066E-3</v>
      </c>
      <c r="AC9" s="209">
        <f t="shared" si="8"/>
        <v>1</v>
      </c>
      <c r="AD9" s="213">
        <f t="shared" si="9"/>
        <v>2.564102564102564E-2</v>
      </c>
      <c r="AE9" s="211">
        <v>34</v>
      </c>
      <c r="AF9" s="215">
        <f>AE9/AE19</f>
        <v>1.8230563002680966E-3</v>
      </c>
      <c r="AG9" s="209">
        <f t="shared" si="10"/>
        <v>-6</v>
      </c>
      <c r="AH9" s="210">
        <f t="shared" si="11"/>
        <v>-0.15</v>
      </c>
    </row>
    <row r="10" spans="1:34" s="10" customFormat="1" ht="78.75" customHeight="1">
      <c r="A10" s="214" t="s">
        <v>5</v>
      </c>
      <c r="B10" s="206" t="s">
        <v>42</v>
      </c>
      <c r="C10" s="207">
        <v>51</v>
      </c>
      <c r="D10" s="215">
        <v>2.6019080659150044E-3</v>
      </c>
      <c r="E10" s="216">
        <v>-2</v>
      </c>
      <c r="F10" s="217">
        <v>-3.7735849056603772E-2</v>
      </c>
      <c r="G10" s="207">
        <v>57</v>
      </c>
      <c r="H10" s="215">
        <f>G10/G19</f>
        <v>2.9331549426233725E-3</v>
      </c>
      <c r="I10" s="216">
        <f t="shared" si="0"/>
        <v>6</v>
      </c>
      <c r="J10" s="217">
        <f t="shared" si="1"/>
        <v>0.11764705882352941</v>
      </c>
      <c r="K10" s="207">
        <v>55</v>
      </c>
      <c r="L10" s="215">
        <f>K10/K19</f>
        <v>2.8448766358040657E-3</v>
      </c>
      <c r="M10" s="216">
        <f t="shared" si="2"/>
        <v>-2</v>
      </c>
      <c r="N10" s="217">
        <f t="shared" si="3"/>
        <v>-3.5087719298245612E-2</v>
      </c>
      <c r="O10" s="207">
        <v>51</v>
      </c>
      <c r="P10" s="215">
        <f>O10/O19</f>
        <v>2.7150766609880749E-3</v>
      </c>
      <c r="Q10" s="216">
        <f t="shared" si="4"/>
        <v>-4</v>
      </c>
      <c r="R10" s="217">
        <f t="shared" si="5"/>
        <v>-7.2727272727272724E-2</v>
      </c>
      <c r="S10" s="207">
        <v>55</v>
      </c>
      <c r="T10" s="215">
        <f>S10/S19</f>
        <v>2.9684801381692572E-3</v>
      </c>
      <c r="U10" s="216">
        <f t="shared" si="6"/>
        <v>4</v>
      </c>
      <c r="V10" s="217">
        <f t="shared" si="7"/>
        <v>7.8431372549019607E-2</v>
      </c>
      <c r="W10" s="211">
        <v>61</v>
      </c>
      <c r="X10" s="208">
        <f>W10/W19</f>
        <v>3.317561320498178E-3</v>
      </c>
      <c r="Y10" s="212">
        <f t="shared" si="13"/>
        <v>6</v>
      </c>
      <c r="Z10" s="213">
        <f t="shared" si="12"/>
        <v>0.10909090909090909</v>
      </c>
      <c r="AA10" s="211">
        <v>58</v>
      </c>
      <c r="AB10" s="215">
        <f>AA10/AA19</f>
        <v>3.1933050707482246E-3</v>
      </c>
      <c r="AC10" s="209">
        <f t="shared" si="8"/>
        <v>-3</v>
      </c>
      <c r="AD10" s="213">
        <f t="shared" si="9"/>
        <v>-4.9180327868852458E-2</v>
      </c>
      <c r="AE10" s="211">
        <v>55</v>
      </c>
      <c r="AF10" s="215">
        <f>AE10/AE19</f>
        <v>2.9490616621983914E-3</v>
      </c>
      <c r="AG10" s="209">
        <f t="shared" si="10"/>
        <v>-3</v>
      </c>
      <c r="AH10" s="210">
        <f t="shared" si="11"/>
        <v>-5.1724137931034482E-2</v>
      </c>
    </row>
    <row r="11" spans="1:34" s="10" customFormat="1" ht="22.5">
      <c r="A11" s="214" t="s">
        <v>6</v>
      </c>
      <c r="B11" s="206" t="s">
        <v>7</v>
      </c>
      <c r="C11" s="207">
        <v>3005</v>
      </c>
      <c r="D11" s="215">
        <v>0.15330850466812918</v>
      </c>
      <c r="E11" s="216">
        <v>-130</v>
      </c>
      <c r="F11" s="217">
        <v>-4.1467304625199361E-2</v>
      </c>
      <c r="G11" s="207">
        <v>2989</v>
      </c>
      <c r="H11" s="215">
        <f>G11/G19</f>
        <v>0.15381052848247825</v>
      </c>
      <c r="I11" s="216">
        <f t="shared" si="0"/>
        <v>-16</v>
      </c>
      <c r="J11" s="217">
        <f t="shared" si="1"/>
        <v>-5.3244592346089852E-3</v>
      </c>
      <c r="K11" s="207">
        <v>2968</v>
      </c>
      <c r="L11" s="215">
        <f>K11/K19</f>
        <v>0.15351988827393576</v>
      </c>
      <c r="M11" s="216">
        <f t="shared" si="2"/>
        <v>-21</v>
      </c>
      <c r="N11" s="217">
        <f t="shared" si="3"/>
        <v>-7.0257611241217799E-3</v>
      </c>
      <c r="O11" s="207">
        <v>2871</v>
      </c>
      <c r="P11" s="215">
        <f>O11/O19</f>
        <v>0.15284284497444633</v>
      </c>
      <c r="Q11" s="216">
        <f t="shared" si="4"/>
        <v>-97</v>
      </c>
      <c r="R11" s="217">
        <f t="shared" si="5"/>
        <v>-3.2681940700808626E-2</v>
      </c>
      <c r="S11" s="207">
        <v>2854</v>
      </c>
      <c r="T11" s="215">
        <f>S11/S19</f>
        <v>0.15403713298791019</v>
      </c>
      <c r="U11" s="216">
        <f t="shared" si="6"/>
        <v>-17</v>
      </c>
      <c r="V11" s="217">
        <f t="shared" si="7"/>
        <v>-5.9212817833507484E-3</v>
      </c>
      <c r="W11" s="211">
        <v>2815</v>
      </c>
      <c r="X11" s="208">
        <f>W11/W19</f>
        <v>0.15309729700331756</v>
      </c>
      <c r="Y11" s="212">
        <f t="shared" si="13"/>
        <v>-39</v>
      </c>
      <c r="Z11" s="213">
        <f t="shared" si="12"/>
        <v>-1.3665031534688158E-2</v>
      </c>
      <c r="AA11" s="211">
        <v>2720</v>
      </c>
      <c r="AB11" s="215">
        <f>AA11/AA19</f>
        <v>0.14975499642129605</v>
      </c>
      <c r="AC11" s="209">
        <f t="shared" si="8"/>
        <v>-95</v>
      </c>
      <c r="AD11" s="213">
        <f t="shared" si="9"/>
        <v>-3.3747779751332148E-2</v>
      </c>
      <c r="AE11" s="211">
        <v>2748</v>
      </c>
      <c r="AF11" s="215">
        <f>AE11/AE19</f>
        <v>0.14734584450402144</v>
      </c>
      <c r="AG11" s="209">
        <f t="shared" si="10"/>
        <v>28</v>
      </c>
      <c r="AH11" s="210">
        <f t="shared" si="11"/>
        <v>1.0294117647058823E-2</v>
      </c>
    </row>
    <row r="12" spans="1:34" s="10" customFormat="1">
      <c r="A12" s="214" t="s">
        <v>8</v>
      </c>
      <c r="B12" s="206" t="s">
        <v>9</v>
      </c>
      <c r="C12" s="207">
        <v>3662</v>
      </c>
      <c r="D12" s="215">
        <v>0.18682720269374012</v>
      </c>
      <c r="E12" s="216">
        <v>-179</v>
      </c>
      <c r="F12" s="217">
        <v>-4.6602447279354337E-2</v>
      </c>
      <c r="G12" s="207">
        <v>3679</v>
      </c>
      <c r="H12" s="215">
        <f>G12/G19</f>
        <v>0.18931714094581381</v>
      </c>
      <c r="I12" s="216">
        <f t="shared" si="0"/>
        <v>17</v>
      </c>
      <c r="J12" s="217">
        <f t="shared" si="1"/>
        <v>4.6422719825232111E-3</v>
      </c>
      <c r="K12" s="207">
        <v>3724</v>
      </c>
      <c r="L12" s="215">
        <f>K12/K19</f>
        <v>0.1926240107588062</v>
      </c>
      <c r="M12" s="216">
        <f t="shared" si="2"/>
        <v>45</v>
      </c>
      <c r="N12" s="217">
        <f t="shared" si="3"/>
        <v>1.2231584669747214E-2</v>
      </c>
      <c r="O12" s="207">
        <v>3569</v>
      </c>
      <c r="P12" s="215">
        <f>O12/O19</f>
        <v>0.19000212947189096</v>
      </c>
      <c r="Q12" s="216">
        <f t="shared" si="4"/>
        <v>-155</v>
      </c>
      <c r="R12" s="217">
        <f t="shared" si="5"/>
        <v>-4.1621911922663804E-2</v>
      </c>
      <c r="S12" s="207">
        <v>3514</v>
      </c>
      <c r="T12" s="215">
        <f>S12/S19</f>
        <v>0.18965889464594127</v>
      </c>
      <c r="U12" s="216">
        <f t="shared" si="6"/>
        <v>-55</v>
      </c>
      <c r="V12" s="217">
        <f t="shared" si="7"/>
        <v>-1.5410479125805548E-2</v>
      </c>
      <c r="W12" s="211">
        <v>3517</v>
      </c>
      <c r="X12" s="208">
        <f>W12/W19</f>
        <v>0.19127644531462445</v>
      </c>
      <c r="Y12" s="212">
        <f t="shared" si="13"/>
        <v>3</v>
      </c>
      <c r="Z12" s="213">
        <f t="shared" si="12"/>
        <v>8.5372794536141153E-4</v>
      </c>
      <c r="AA12" s="211">
        <v>3478</v>
      </c>
      <c r="AB12" s="215">
        <f>AA12/AA19</f>
        <v>0.19148819027693664</v>
      </c>
      <c r="AC12" s="209">
        <f t="shared" si="8"/>
        <v>-39</v>
      </c>
      <c r="AD12" s="213">
        <f t="shared" si="9"/>
        <v>-1.1088996303667898E-2</v>
      </c>
      <c r="AE12" s="211">
        <v>3540</v>
      </c>
      <c r="AF12" s="215">
        <f>AE12/AE19</f>
        <v>0.18981233243967829</v>
      </c>
      <c r="AG12" s="209">
        <f t="shared" si="10"/>
        <v>62</v>
      </c>
      <c r="AH12" s="210">
        <f t="shared" si="11"/>
        <v>1.7826336975273145E-2</v>
      </c>
    </row>
    <row r="13" spans="1:34" s="10" customFormat="1" ht="45">
      <c r="A13" s="214" t="s">
        <v>10</v>
      </c>
      <c r="B13" s="206" t="s">
        <v>37</v>
      </c>
      <c r="C13" s="207">
        <v>609</v>
      </c>
      <c r="D13" s="215">
        <v>3.1069843375337993E-2</v>
      </c>
      <c r="E13" s="216">
        <v>-65</v>
      </c>
      <c r="F13" s="217">
        <v>-9.6439169139465875E-2</v>
      </c>
      <c r="G13" s="207">
        <v>599</v>
      </c>
      <c r="H13" s="215">
        <f>G13/G19</f>
        <v>3.0823856326866669E-2</v>
      </c>
      <c r="I13" s="216">
        <f t="shared" si="0"/>
        <v>-10</v>
      </c>
      <c r="J13" s="217">
        <f t="shared" si="1"/>
        <v>-1.6420361247947456E-2</v>
      </c>
      <c r="K13" s="207">
        <v>614</v>
      </c>
      <c r="L13" s="215">
        <f>K13/K19</f>
        <v>3.1759168261521753E-2</v>
      </c>
      <c r="M13" s="216">
        <f t="shared" si="2"/>
        <v>15</v>
      </c>
      <c r="N13" s="217">
        <f t="shared" si="3"/>
        <v>2.5041736227045076E-2</v>
      </c>
      <c r="O13" s="207">
        <v>827</v>
      </c>
      <c r="P13" s="215">
        <f>O13/O19</f>
        <v>4.4026831345826238E-2</v>
      </c>
      <c r="Q13" s="216">
        <f t="shared" si="4"/>
        <v>213</v>
      </c>
      <c r="R13" s="217">
        <f t="shared" si="5"/>
        <v>0.34690553745928338</v>
      </c>
      <c r="S13" s="207">
        <v>844</v>
      </c>
      <c r="T13" s="215">
        <f>S13/S19</f>
        <v>4.5552677029360965E-2</v>
      </c>
      <c r="U13" s="216">
        <f t="shared" si="6"/>
        <v>17</v>
      </c>
      <c r="V13" s="217">
        <f t="shared" si="7"/>
        <v>2.0556227327690448E-2</v>
      </c>
      <c r="W13" s="211">
        <v>803</v>
      </c>
      <c r="X13" s="208">
        <f>W13/W19</f>
        <v>4.3672159678033395E-2</v>
      </c>
      <c r="Y13" s="212">
        <f t="shared" si="13"/>
        <v>-41</v>
      </c>
      <c r="Z13" s="213">
        <f t="shared" si="12"/>
        <v>-4.8578199052132703E-2</v>
      </c>
      <c r="AA13" s="211">
        <v>752</v>
      </c>
      <c r="AB13" s="215">
        <f>AA13/AA19</f>
        <v>4.1402851951770084E-2</v>
      </c>
      <c r="AC13" s="209">
        <f t="shared" si="8"/>
        <v>-51</v>
      </c>
      <c r="AD13" s="213">
        <f t="shared" si="9"/>
        <v>-6.351183063511831E-2</v>
      </c>
      <c r="AE13" s="211">
        <v>772</v>
      </c>
      <c r="AF13" s="215">
        <f>AE13/AE19</f>
        <v>4.1394101876675603E-2</v>
      </c>
      <c r="AG13" s="209">
        <f t="shared" si="10"/>
        <v>20</v>
      </c>
      <c r="AH13" s="210">
        <f t="shared" si="11"/>
        <v>2.6595744680851064E-2</v>
      </c>
    </row>
    <row r="14" spans="1:34" s="10" customFormat="1" ht="36.75" customHeight="1">
      <c r="A14" s="214" t="s">
        <v>41</v>
      </c>
      <c r="B14" s="206" t="s">
        <v>38</v>
      </c>
      <c r="C14" s="207">
        <v>1860</v>
      </c>
      <c r="D14" s="215">
        <v>9.4893117698076623E-2</v>
      </c>
      <c r="E14" s="216">
        <v>-410</v>
      </c>
      <c r="F14" s="217">
        <v>-0.18061674008810572</v>
      </c>
      <c r="G14" s="207">
        <v>1719</v>
      </c>
      <c r="H14" s="215">
        <f>G14/G19</f>
        <v>8.8457778006483814E-2</v>
      </c>
      <c r="I14" s="216">
        <f t="shared" si="0"/>
        <v>-141</v>
      </c>
      <c r="J14" s="217">
        <f t="shared" si="1"/>
        <v>-7.5806451612903225E-2</v>
      </c>
      <c r="K14" s="207">
        <v>1638</v>
      </c>
      <c r="L14" s="215">
        <f>K14/K19</f>
        <v>8.4725598717219269E-2</v>
      </c>
      <c r="M14" s="216">
        <f t="shared" si="2"/>
        <v>-81</v>
      </c>
      <c r="N14" s="217">
        <f t="shared" si="3"/>
        <v>-4.712041884816754E-2</v>
      </c>
      <c r="O14" s="207">
        <v>1578</v>
      </c>
      <c r="P14" s="215">
        <f>O14/O19</f>
        <v>8.4007666098807499E-2</v>
      </c>
      <c r="Q14" s="216">
        <f t="shared" si="4"/>
        <v>-60</v>
      </c>
      <c r="R14" s="217">
        <f t="shared" si="5"/>
        <v>-3.6630036630036632E-2</v>
      </c>
      <c r="S14" s="207">
        <v>1524</v>
      </c>
      <c r="T14" s="215">
        <f>S14/S19</f>
        <v>8.2253886010362695E-2</v>
      </c>
      <c r="U14" s="216">
        <f t="shared" si="6"/>
        <v>-54</v>
      </c>
      <c r="V14" s="217">
        <f t="shared" si="7"/>
        <v>-3.4220532319391636E-2</v>
      </c>
      <c r="W14" s="211">
        <v>1555</v>
      </c>
      <c r="X14" s="208">
        <f>W14/W19</f>
        <v>8.4570620547125691E-2</v>
      </c>
      <c r="Y14" s="212">
        <f t="shared" si="13"/>
        <v>31</v>
      </c>
      <c r="Z14" s="213">
        <f t="shared" si="12"/>
        <v>2.0341207349081365E-2</v>
      </c>
      <c r="AA14" s="211">
        <v>1575</v>
      </c>
      <c r="AB14" s="215">
        <f>AA14/AA19</f>
        <v>8.671474976600782E-2</v>
      </c>
      <c r="AC14" s="209">
        <f t="shared" si="8"/>
        <v>20</v>
      </c>
      <c r="AD14" s="213">
        <f t="shared" si="9"/>
        <v>1.2861736334405145E-2</v>
      </c>
      <c r="AE14" s="211">
        <v>1623</v>
      </c>
      <c r="AF14" s="215">
        <f>AE14/AE19</f>
        <v>8.7024128686327085E-2</v>
      </c>
      <c r="AG14" s="209">
        <f t="shared" si="10"/>
        <v>48</v>
      </c>
      <c r="AH14" s="210">
        <f t="shared" si="11"/>
        <v>3.0476190476190476E-2</v>
      </c>
    </row>
    <row r="15" spans="1:34" s="10" customFormat="1" ht="27" customHeight="1">
      <c r="A15" s="214" t="s">
        <v>48</v>
      </c>
      <c r="B15" s="206" t="s">
        <v>49</v>
      </c>
      <c r="C15" s="207">
        <v>293</v>
      </c>
      <c r="D15" s="215">
        <v>1.494821692770777E-2</v>
      </c>
      <c r="E15" s="216">
        <v>-35</v>
      </c>
      <c r="F15" s="217">
        <v>-0.10670731707317073</v>
      </c>
      <c r="G15" s="207">
        <v>371</v>
      </c>
      <c r="H15" s="215">
        <f>G15/G19</f>
        <v>1.9091236556373181E-2</v>
      </c>
      <c r="I15" s="216">
        <f t="shared" si="0"/>
        <v>78</v>
      </c>
      <c r="J15" s="217">
        <f t="shared" si="1"/>
        <v>0.26621160409556316</v>
      </c>
      <c r="K15" s="207">
        <v>362</v>
      </c>
      <c r="L15" s="215">
        <f>K15/K19</f>
        <v>1.8724460766564942E-2</v>
      </c>
      <c r="M15" s="216">
        <f t="shared" si="2"/>
        <v>-9</v>
      </c>
      <c r="N15" s="217">
        <f t="shared" si="3"/>
        <v>-2.4258760107816711E-2</v>
      </c>
      <c r="O15" s="207">
        <v>333</v>
      </c>
      <c r="P15" s="215">
        <f>O15/O19</f>
        <v>1.7727853492333901E-2</v>
      </c>
      <c r="Q15" s="216">
        <f t="shared" si="4"/>
        <v>-29</v>
      </c>
      <c r="R15" s="217">
        <f t="shared" si="5"/>
        <v>-8.0110497237569064E-2</v>
      </c>
      <c r="S15" s="207">
        <v>313</v>
      </c>
      <c r="T15" s="215">
        <f>S15/S19</f>
        <v>1.6893350604490501E-2</v>
      </c>
      <c r="U15" s="216">
        <f t="shared" si="6"/>
        <v>-20</v>
      </c>
      <c r="V15" s="217">
        <f t="shared" si="7"/>
        <v>-6.006006006006006E-2</v>
      </c>
      <c r="W15" s="211">
        <v>300</v>
      </c>
      <c r="X15" s="208">
        <f>W15/W19</f>
        <v>1.631587534671235E-2</v>
      </c>
      <c r="Y15" s="212">
        <f t="shared" si="13"/>
        <v>-13</v>
      </c>
      <c r="Z15" s="213">
        <f t="shared" si="12"/>
        <v>-4.1533546325878593E-2</v>
      </c>
      <c r="AA15" s="211">
        <v>292</v>
      </c>
      <c r="AB15" s="215">
        <f>AA15/AA19</f>
        <v>1.6076639321697957E-2</v>
      </c>
      <c r="AC15" s="209">
        <f t="shared" si="8"/>
        <v>-8</v>
      </c>
      <c r="AD15" s="213">
        <f t="shared" si="9"/>
        <v>-2.6666666666666668E-2</v>
      </c>
      <c r="AE15" s="211">
        <v>301</v>
      </c>
      <c r="AF15" s="215">
        <f>AE15/AE19</f>
        <v>1.6139410187667562E-2</v>
      </c>
      <c r="AG15" s="209">
        <f t="shared" si="10"/>
        <v>9</v>
      </c>
      <c r="AH15" s="210">
        <f t="shared" si="11"/>
        <v>3.0821917808219176E-2</v>
      </c>
    </row>
    <row r="16" spans="1:34" s="10" customFormat="1" ht="78.75">
      <c r="A16" s="214" t="s">
        <v>11</v>
      </c>
      <c r="B16" s="206" t="s">
        <v>43</v>
      </c>
      <c r="C16" s="207">
        <v>720</v>
      </c>
      <c r="D16" s="215">
        <v>3.6732819754094176E-2</v>
      </c>
      <c r="E16" s="216">
        <v>-28</v>
      </c>
      <c r="F16" s="217">
        <v>-3.7433155080213901E-2</v>
      </c>
      <c r="G16" s="207">
        <v>685</v>
      </c>
      <c r="H16" s="215">
        <f>G16/G19</f>
        <v>3.5249318170122987E-2</v>
      </c>
      <c r="I16" s="216">
        <f t="shared" si="0"/>
        <v>-35</v>
      </c>
      <c r="J16" s="217">
        <f t="shared" si="1"/>
        <v>-4.8611111111111112E-2</v>
      </c>
      <c r="K16" s="207">
        <v>660</v>
      </c>
      <c r="L16" s="215">
        <f>K16/K19</f>
        <v>3.4138519629648784E-2</v>
      </c>
      <c r="M16" s="216">
        <f t="shared" si="2"/>
        <v>-25</v>
      </c>
      <c r="N16" s="217">
        <f t="shared" si="3"/>
        <v>-3.6496350364963501E-2</v>
      </c>
      <c r="O16" s="207">
        <v>631</v>
      </c>
      <c r="P16" s="215">
        <f>O16/O19</f>
        <v>3.3592419080068145E-2</v>
      </c>
      <c r="Q16" s="216">
        <f t="shared" si="4"/>
        <v>-29</v>
      </c>
      <c r="R16" s="217">
        <f t="shared" si="5"/>
        <v>-4.3939393939393938E-2</v>
      </c>
      <c r="S16" s="207">
        <v>621</v>
      </c>
      <c r="T16" s="215">
        <f>S16/S19</f>
        <v>3.3516839378238343E-2</v>
      </c>
      <c r="U16" s="216">
        <f t="shared" si="6"/>
        <v>-10</v>
      </c>
      <c r="V16" s="217">
        <f t="shared" si="7"/>
        <v>-1.5847860538827259E-2</v>
      </c>
      <c r="W16" s="211">
        <v>615</v>
      </c>
      <c r="X16" s="208">
        <f>W16/W19</f>
        <v>3.3447544460760321E-2</v>
      </c>
      <c r="Y16" s="212">
        <f t="shared" si="13"/>
        <v>-6</v>
      </c>
      <c r="Z16" s="213">
        <f t="shared" si="12"/>
        <v>-9.6618357487922701E-3</v>
      </c>
      <c r="AA16" s="211">
        <v>598</v>
      </c>
      <c r="AB16" s="215">
        <f>AA16/AA19</f>
        <v>3.2924076419093763E-2</v>
      </c>
      <c r="AC16" s="209">
        <f t="shared" si="8"/>
        <v>-17</v>
      </c>
      <c r="AD16" s="213">
        <f t="shared" si="9"/>
        <v>-2.7642276422764227E-2</v>
      </c>
      <c r="AE16" s="211">
        <v>573</v>
      </c>
      <c r="AF16" s="215">
        <f>AE16/AE19</f>
        <v>3.0723860589812333E-2</v>
      </c>
      <c r="AG16" s="209">
        <f t="shared" si="10"/>
        <v>-25</v>
      </c>
      <c r="AH16" s="210">
        <f t="shared" si="11"/>
        <v>-4.1806020066889632E-2</v>
      </c>
    </row>
    <row r="17" spans="1:34" s="10" customFormat="1">
      <c r="A17" s="218"/>
      <c r="B17" s="219" t="s">
        <v>39</v>
      </c>
      <c r="C17" s="207">
        <v>5189</v>
      </c>
      <c r="D17" s="215">
        <v>0.26473139125554818</v>
      </c>
      <c r="E17" s="216">
        <v>-296</v>
      </c>
      <c r="F17" s="217">
        <v>-5.3965360072926162E-2</v>
      </c>
      <c r="G17" s="207">
        <v>5124</v>
      </c>
      <c r="H17" s="215">
        <f>G17/G19</f>
        <v>0.26367519168424847</v>
      </c>
      <c r="I17" s="216">
        <f t="shared" si="0"/>
        <v>-65</v>
      </c>
      <c r="J17" s="217">
        <f t="shared" si="1"/>
        <v>-1.2526498361919445E-2</v>
      </c>
      <c r="K17" s="207">
        <v>5085</v>
      </c>
      <c r="L17" s="215">
        <f>K17/K19</f>
        <v>0.26302177623752132</v>
      </c>
      <c r="M17" s="216">
        <f t="shared" si="2"/>
        <v>-39</v>
      </c>
      <c r="N17" s="217">
        <f t="shared" si="3"/>
        <v>-7.6112412177985946E-3</v>
      </c>
      <c r="O17" s="207">
        <v>4817</v>
      </c>
      <c r="P17" s="215">
        <f>O17/O19</f>
        <v>0.25644165247018741</v>
      </c>
      <c r="Q17" s="216">
        <f t="shared" si="4"/>
        <v>-268</v>
      </c>
      <c r="R17" s="217">
        <f t="shared" si="5"/>
        <v>-5.2704031465093414E-2</v>
      </c>
      <c r="S17" s="207">
        <v>4648</v>
      </c>
      <c r="T17" s="215">
        <f>S17/S19</f>
        <v>0.2508635578583765</v>
      </c>
      <c r="U17" s="216">
        <f t="shared" si="6"/>
        <v>-169</v>
      </c>
      <c r="V17" s="217">
        <f t="shared" si="7"/>
        <v>-3.5084077226489513E-2</v>
      </c>
      <c r="W17" s="211">
        <v>4572</v>
      </c>
      <c r="X17" s="208">
        <f>W17/W19</f>
        <v>0.24865394028389623</v>
      </c>
      <c r="Y17" s="212">
        <f t="shared" si="13"/>
        <v>-76</v>
      </c>
      <c r="Z17" s="213">
        <f t="shared" si="12"/>
        <v>-1.6351118760757316E-2</v>
      </c>
      <c r="AA17" s="211">
        <v>4560</v>
      </c>
      <c r="AB17" s="215">
        <f>AA17/AA19</f>
        <v>0.25105984694158456</v>
      </c>
      <c r="AC17" s="209">
        <f t="shared" si="8"/>
        <v>-12</v>
      </c>
      <c r="AD17" s="213">
        <f t="shared" si="9"/>
        <v>-2.6246719160104987E-3</v>
      </c>
      <c r="AE17" s="211">
        <v>4809</v>
      </c>
      <c r="AF17" s="215">
        <f>AE17/AE19</f>
        <v>0.25785522788203752</v>
      </c>
      <c r="AG17" s="209">
        <f t="shared" si="10"/>
        <v>249</v>
      </c>
      <c r="AH17" s="210">
        <f t="shared" si="11"/>
        <v>5.460526315789474E-2</v>
      </c>
    </row>
    <row r="18" spans="1:34" s="10" customFormat="1" ht="13.5" thickBot="1">
      <c r="A18" s="220" t="s">
        <v>12</v>
      </c>
      <c r="B18" s="221" t="s">
        <v>13</v>
      </c>
      <c r="C18" s="207">
        <v>1968</v>
      </c>
      <c r="D18" s="222">
        <v>0.10040304066119075</v>
      </c>
      <c r="E18" s="223">
        <v>-46</v>
      </c>
      <c r="F18" s="224">
        <v>-2.2840119165839126E-2</v>
      </c>
      <c r="G18" s="207">
        <v>2011</v>
      </c>
      <c r="H18" s="222">
        <f>G18/G19</f>
        <v>0.10348376473009829</v>
      </c>
      <c r="I18" s="223">
        <f t="shared" si="0"/>
        <v>43</v>
      </c>
      <c r="J18" s="224">
        <f t="shared" si="1"/>
        <v>2.184959349593496E-2</v>
      </c>
      <c r="K18" s="207">
        <v>2031</v>
      </c>
      <c r="L18" s="222">
        <f>K18/K19</f>
        <v>0.10505353540578286</v>
      </c>
      <c r="M18" s="223">
        <f t="shared" si="2"/>
        <v>20</v>
      </c>
      <c r="N18" s="224">
        <f t="shared" si="3"/>
        <v>9.9453008453505715E-3</v>
      </c>
      <c r="O18" s="207">
        <v>1996</v>
      </c>
      <c r="P18" s="222">
        <f>O18/O19</f>
        <v>0.10626064735945485</v>
      </c>
      <c r="Q18" s="223">
        <f t="shared" si="4"/>
        <v>-35</v>
      </c>
      <c r="R18" s="224">
        <f t="shared" si="5"/>
        <v>-1.7232890201871E-2</v>
      </c>
      <c r="S18" s="207">
        <v>2012</v>
      </c>
      <c r="T18" s="222">
        <f>S18/S19</f>
        <v>0.10859240069084629</v>
      </c>
      <c r="U18" s="223">
        <f t="shared" si="6"/>
        <v>16</v>
      </c>
      <c r="V18" s="224">
        <f t="shared" si="7"/>
        <v>8.0160320641282558E-3</v>
      </c>
      <c r="W18" s="211">
        <v>2033</v>
      </c>
      <c r="X18" s="208">
        <f>W18/W19</f>
        <v>0.11056724859955404</v>
      </c>
      <c r="Y18" s="212">
        <f t="shared" si="13"/>
        <v>21</v>
      </c>
      <c r="Z18" s="213">
        <f t="shared" si="12"/>
        <v>1.0437375745526839E-2</v>
      </c>
      <c r="AA18" s="211">
        <v>2039</v>
      </c>
      <c r="AB18" s="222">
        <f>AA18/AA19</f>
        <v>0.11226119033199361</v>
      </c>
      <c r="AC18" s="209">
        <f t="shared" si="8"/>
        <v>6</v>
      </c>
      <c r="AD18" s="213">
        <f t="shared" si="9"/>
        <v>2.9513034923757992E-3</v>
      </c>
      <c r="AE18" s="211">
        <v>2129</v>
      </c>
      <c r="AF18" s="222">
        <f>AE18/AE19</f>
        <v>0.11415549597855228</v>
      </c>
      <c r="AG18" s="209">
        <f t="shared" si="10"/>
        <v>90</v>
      </c>
      <c r="AH18" s="210">
        <f t="shared" si="11"/>
        <v>4.413928396272683E-2</v>
      </c>
    </row>
    <row r="19" spans="1:34" s="8" customFormat="1" ht="13.5" thickBot="1">
      <c r="A19" s="225"/>
      <c r="B19" s="226" t="s">
        <v>14</v>
      </c>
      <c r="C19" s="227">
        <v>19601</v>
      </c>
      <c r="D19" s="228">
        <v>1</v>
      </c>
      <c r="E19" s="229">
        <v>-1275</v>
      </c>
      <c r="F19" s="230">
        <v>-6.1074918566775244E-2</v>
      </c>
      <c r="G19" s="227">
        <f>SUM(G6:G18)</f>
        <v>19433</v>
      </c>
      <c r="H19" s="228">
        <f>G19/G19</f>
        <v>1</v>
      </c>
      <c r="I19" s="229">
        <f>G19-C19</f>
        <v>-168</v>
      </c>
      <c r="J19" s="230">
        <f t="shared" si="1"/>
        <v>-8.570991275955309E-3</v>
      </c>
      <c r="K19" s="227">
        <f>SUM(K6:K18)</f>
        <v>19333</v>
      </c>
      <c r="L19" s="228">
        <f>K19/K19</f>
        <v>1</v>
      </c>
      <c r="M19" s="229">
        <f>K19-G19</f>
        <v>-100</v>
      </c>
      <c r="N19" s="230">
        <f t="shared" si="3"/>
        <v>-5.1458858642515308E-3</v>
      </c>
      <c r="O19" s="227">
        <f>SUM(O6:O18)</f>
        <v>18784</v>
      </c>
      <c r="P19" s="228">
        <f>O19/O19</f>
        <v>1</v>
      </c>
      <c r="Q19" s="231">
        <f>O19-K19</f>
        <v>-549</v>
      </c>
      <c r="R19" s="230">
        <f t="shared" si="5"/>
        <v>-2.8397041328298765E-2</v>
      </c>
      <c r="S19" s="227">
        <f>SUM(S6:S18)</f>
        <v>18528</v>
      </c>
      <c r="T19" s="228">
        <f>S19/S19</f>
        <v>1</v>
      </c>
      <c r="U19" s="231">
        <f>S19-O19</f>
        <v>-256</v>
      </c>
      <c r="V19" s="230">
        <f t="shared" si="7"/>
        <v>-1.3628620102214651E-2</v>
      </c>
      <c r="W19" s="232">
        <f>SUM(W6:W18)</f>
        <v>18387</v>
      </c>
      <c r="X19" s="233">
        <v>1</v>
      </c>
      <c r="Y19" s="280">
        <f t="shared" si="13"/>
        <v>-141</v>
      </c>
      <c r="Z19" s="281">
        <f t="shared" si="12"/>
        <v>-7.6101036269430053E-3</v>
      </c>
      <c r="AA19" s="282">
        <f>SUM(AA6:AA18)</f>
        <v>18163</v>
      </c>
      <c r="AB19" s="228">
        <f>AA19/AA19</f>
        <v>1</v>
      </c>
      <c r="AC19" s="283">
        <f t="shared" si="8"/>
        <v>-224</v>
      </c>
      <c r="AD19" s="284">
        <f t="shared" si="9"/>
        <v>-1.2182520258878556E-2</v>
      </c>
      <c r="AE19" s="227">
        <f>SUM(AE6:AE18)</f>
        <v>18650</v>
      </c>
      <c r="AF19" s="228">
        <f>AE19/AE19</f>
        <v>1</v>
      </c>
      <c r="AG19" s="283">
        <f t="shared" si="10"/>
        <v>487</v>
      </c>
      <c r="AH19" s="285">
        <f t="shared" si="11"/>
        <v>2.6812751197489403E-2</v>
      </c>
    </row>
    <row r="20" spans="1:34">
      <c r="A20" s="270"/>
      <c r="B20" s="270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</row>
    <row r="21" spans="1:34">
      <c r="A21" s="270"/>
      <c r="B21" s="270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</row>
    <row r="22" spans="1:34">
      <c r="A22" s="5"/>
      <c r="B22" s="2"/>
    </row>
  </sheetData>
  <mergeCells count="15">
    <mergeCell ref="AE4:AH4"/>
    <mergeCell ref="AG5:AH5"/>
    <mergeCell ref="S4:V4"/>
    <mergeCell ref="U5:V5"/>
    <mergeCell ref="O4:R4"/>
    <mergeCell ref="Q5:R5"/>
    <mergeCell ref="AA4:AD4"/>
    <mergeCell ref="K4:N4"/>
    <mergeCell ref="M5:N5"/>
    <mergeCell ref="G4:J4"/>
    <mergeCell ref="I5:J5"/>
    <mergeCell ref="A20:B21"/>
    <mergeCell ref="A4:A5"/>
    <mergeCell ref="C4:F4"/>
    <mergeCell ref="E5:F5"/>
  </mergeCells>
  <phoneticPr fontId="0" type="noConversion"/>
  <pageMargins left="0" right="0" top="0.74803149606299213" bottom="0.74803149606299213" header="0.31496062992125984" footer="0.31496062992125984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19"/>
  <sheetViews>
    <sheetView workbookViewId="0">
      <selection activeCell="B18" sqref="B18"/>
    </sheetView>
  </sheetViews>
  <sheetFormatPr defaultRowHeight="15"/>
  <cols>
    <col min="1" max="1" width="31.28515625" customWidth="1"/>
    <col min="2" max="2" width="8.7109375" customWidth="1"/>
    <col min="3" max="3" width="7.7109375" customWidth="1"/>
    <col min="4" max="4" width="8.140625" customWidth="1"/>
    <col min="5" max="5" width="8" customWidth="1"/>
    <col min="6" max="6" width="7.5703125" customWidth="1"/>
    <col min="7" max="7" width="6.7109375" customWidth="1"/>
    <col min="8" max="8" width="6.85546875" customWidth="1"/>
    <col min="9" max="9" width="7" customWidth="1"/>
    <col min="10" max="10" width="7.140625" customWidth="1"/>
    <col min="11" max="11" width="6.85546875" customWidth="1"/>
    <col min="12" max="12" width="7.140625" customWidth="1"/>
    <col min="13" max="13" width="8" customWidth="1"/>
  </cols>
  <sheetData>
    <row r="3" spans="1:29" s="35" customFormat="1" ht="12.75">
      <c r="A3" s="34" t="s">
        <v>84</v>
      </c>
      <c r="C3" s="36"/>
      <c r="D3" s="36"/>
      <c r="E3" s="36"/>
      <c r="F3" s="36"/>
      <c r="G3" s="36"/>
      <c r="H3" s="37"/>
      <c r="I3" s="36"/>
      <c r="J3" s="36"/>
      <c r="K3" s="36"/>
      <c r="N3" s="36"/>
      <c r="O3" s="36"/>
      <c r="P3" s="36"/>
      <c r="Q3" s="36"/>
      <c r="R3" s="36"/>
      <c r="S3" s="36"/>
      <c r="V3" s="38"/>
      <c r="W3" s="38"/>
      <c r="X3" s="38"/>
      <c r="Y3" s="38"/>
      <c r="Z3" s="38"/>
    </row>
    <row r="4" spans="1:29" s="35" customFormat="1" ht="12.75">
      <c r="A4" s="34" t="s">
        <v>164</v>
      </c>
      <c r="B4" s="39"/>
      <c r="C4" s="34"/>
      <c r="D4" s="34"/>
      <c r="E4" s="34"/>
      <c r="F4" s="34"/>
      <c r="G4" s="34"/>
      <c r="H4" s="40"/>
      <c r="V4" s="38"/>
      <c r="W4" s="38"/>
      <c r="X4" s="38"/>
      <c r="Y4" s="38"/>
      <c r="Z4" s="38"/>
    </row>
    <row r="5" spans="1:29" s="8" customFormat="1" ht="12.75">
      <c r="A5" s="191"/>
      <c r="B5" s="7"/>
      <c r="C5" s="28"/>
      <c r="D5" s="28"/>
      <c r="E5" s="28"/>
      <c r="F5" s="28"/>
      <c r="G5" s="28"/>
      <c r="H5" s="31"/>
      <c r="V5" s="27"/>
      <c r="W5" s="27"/>
      <c r="X5" s="27"/>
      <c r="Y5" s="27"/>
      <c r="Z5" s="27"/>
    </row>
    <row r="6" spans="1:29" s="8" customFormat="1" ht="13.5" thickBot="1">
      <c r="A6" s="7"/>
    </row>
    <row r="7" spans="1:29" s="8" customFormat="1">
      <c r="A7" s="99"/>
      <c r="B7" s="275" t="s">
        <v>85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7"/>
      <c r="AC7" s="8" t="s">
        <v>55</v>
      </c>
    </row>
    <row r="8" spans="1:29" s="8" customFormat="1">
      <c r="A8" s="100" t="s">
        <v>86</v>
      </c>
      <c r="B8" s="238" t="s">
        <v>71</v>
      </c>
      <c r="C8" s="238"/>
      <c r="D8" s="238" t="s">
        <v>72</v>
      </c>
      <c r="E8" s="238"/>
      <c r="F8" s="238" t="s">
        <v>73</v>
      </c>
      <c r="G8" s="238"/>
      <c r="H8" s="238" t="s">
        <v>74</v>
      </c>
      <c r="I8" s="238"/>
      <c r="J8" s="238" t="s">
        <v>75</v>
      </c>
      <c r="K8" s="238"/>
      <c r="L8" s="238" t="s">
        <v>30</v>
      </c>
      <c r="M8" s="239"/>
      <c r="AC8" s="8" t="s">
        <v>47</v>
      </c>
    </row>
    <row r="9" spans="1:29" s="8" customFormat="1">
      <c r="A9" s="101"/>
      <c r="B9" s="98" t="s">
        <v>46</v>
      </c>
      <c r="C9" s="98" t="s">
        <v>34</v>
      </c>
      <c r="D9" s="98" t="s">
        <v>46</v>
      </c>
      <c r="E9" s="98" t="s">
        <v>34</v>
      </c>
      <c r="F9" s="98" t="s">
        <v>46</v>
      </c>
      <c r="G9" s="98" t="s">
        <v>34</v>
      </c>
      <c r="H9" s="98" t="s">
        <v>46</v>
      </c>
      <c r="I9" s="98" t="s">
        <v>34</v>
      </c>
      <c r="J9" s="98" t="s">
        <v>46</v>
      </c>
      <c r="K9" s="98" t="s">
        <v>34</v>
      </c>
      <c r="L9" s="98" t="s">
        <v>46</v>
      </c>
      <c r="M9" s="102" t="s">
        <v>34</v>
      </c>
      <c r="AC9" s="29" t="s">
        <v>50</v>
      </c>
    </row>
    <row r="10" spans="1:29" s="8" customFormat="1">
      <c r="A10" s="103" t="s">
        <v>76</v>
      </c>
      <c r="B10" s="137">
        <v>203</v>
      </c>
      <c r="C10" s="59">
        <f>B10/B18</f>
        <v>3.0526315789473683E-2</v>
      </c>
      <c r="D10" s="137">
        <v>181</v>
      </c>
      <c r="E10" s="59">
        <f>D10/D18</f>
        <v>4.5741723527925195E-2</v>
      </c>
      <c r="F10" s="137">
        <v>15</v>
      </c>
      <c r="G10" s="59">
        <f>F10/F18</f>
        <v>2.2556390977443608E-2</v>
      </c>
      <c r="H10" s="137">
        <v>178</v>
      </c>
      <c r="I10" s="59">
        <f>H10/H18</f>
        <v>3.2817109144542771E-2</v>
      </c>
      <c r="J10" s="137">
        <v>71</v>
      </c>
      <c r="K10" s="59">
        <f>J10/J18</f>
        <v>3.6354326676907321E-2</v>
      </c>
      <c r="L10" s="60">
        <f t="shared" ref="L10:L17" si="0">B10+D10+F10+H10+J10</f>
        <v>648</v>
      </c>
      <c r="M10" s="47">
        <f>L10/L18</f>
        <v>3.4747171430103488E-2</v>
      </c>
      <c r="AC10" s="8" t="s">
        <v>51</v>
      </c>
    </row>
    <row r="11" spans="1:29" s="8" customFormat="1">
      <c r="A11" s="103" t="s">
        <v>77</v>
      </c>
      <c r="B11" s="137">
        <v>12</v>
      </c>
      <c r="C11" s="59">
        <f>B11/B18</f>
        <v>1.8045112781954887E-3</v>
      </c>
      <c r="D11" s="137">
        <v>15</v>
      </c>
      <c r="E11" s="59">
        <f>D11/D18</f>
        <v>3.7907505686125853E-3</v>
      </c>
      <c r="F11" s="137">
        <v>1</v>
      </c>
      <c r="G11" s="59">
        <f>F11/F18</f>
        <v>1.5037593984962407E-3</v>
      </c>
      <c r="H11" s="137">
        <v>47</v>
      </c>
      <c r="I11" s="59">
        <f>H11/H18</f>
        <v>8.6651917404129801E-3</v>
      </c>
      <c r="J11" s="137">
        <v>8</v>
      </c>
      <c r="K11" s="59">
        <f>J11/J18</f>
        <v>4.0962621607782898E-3</v>
      </c>
      <c r="L11" s="60">
        <f t="shared" si="0"/>
        <v>83</v>
      </c>
      <c r="M11" s="47">
        <f>L11/L18</f>
        <v>4.4506407850286875E-3</v>
      </c>
    </row>
    <row r="12" spans="1:29" s="8" customFormat="1">
      <c r="A12" s="103" t="s">
        <v>78</v>
      </c>
      <c r="B12" s="137">
        <v>5747</v>
      </c>
      <c r="C12" s="59">
        <f>B12/B18</f>
        <v>0.86421052631578943</v>
      </c>
      <c r="D12" s="137">
        <v>3243</v>
      </c>
      <c r="E12" s="59">
        <f>D12/D18</f>
        <v>0.81956027293404099</v>
      </c>
      <c r="F12" s="137">
        <v>575</v>
      </c>
      <c r="G12" s="59">
        <f>F12/F18</f>
        <v>0.86466165413533835</v>
      </c>
      <c r="H12" s="137">
        <v>4571</v>
      </c>
      <c r="I12" s="59">
        <f>H12/H18</f>
        <v>0.84273598820058992</v>
      </c>
      <c r="J12" s="137">
        <v>1324</v>
      </c>
      <c r="K12" s="59">
        <f>J12/J18</f>
        <v>0.677931387608807</v>
      </c>
      <c r="L12" s="60">
        <f t="shared" si="0"/>
        <v>15460</v>
      </c>
      <c r="M12" s="47">
        <f>L12/L18</f>
        <v>0.8289988739342592</v>
      </c>
      <c r="AC12" s="8" t="s">
        <v>52</v>
      </c>
    </row>
    <row r="13" spans="1:29" s="8" customFormat="1">
      <c r="A13" s="103" t="s">
        <v>79</v>
      </c>
      <c r="B13" s="137">
        <v>440</v>
      </c>
      <c r="C13" s="59">
        <f>B13/B18</f>
        <v>6.616541353383458E-2</v>
      </c>
      <c r="D13" s="137">
        <v>374</v>
      </c>
      <c r="E13" s="59">
        <f>D13/D18</f>
        <v>9.4516047510740456E-2</v>
      </c>
      <c r="F13" s="137">
        <v>58</v>
      </c>
      <c r="G13" s="59">
        <f>F13/F18</f>
        <v>8.7218045112781958E-2</v>
      </c>
      <c r="H13" s="137">
        <v>414</v>
      </c>
      <c r="I13" s="59">
        <f>H13/H18</f>
        <v>7.6327433628318578E-2</v>
      </c>
      <c r="J13" s="137">
        <v>183</v>
      </c>
      <c r="K13" s="59">
        <f>J13/J18</f>
        <v>9.3701996927803385E-2</v>
      </c>
      <c r="L13" s="60">
        <f t="shared" si="0"/>
        <v>1469</v>
      </c>
      <c r="M13" s="47">
        <f>L13/L18</f>
        <v>7.8770979677194486E-2</v>
      </c>
      <c r="AC13" s="8" t="s">
        <v>53</v>
      </c>
    </row>
    <row r="14" spans="1:29" s="8" customFormat="1">
      <c r="A14" s="103" t="s">
        <v>80</v>
      </c>
      <c r="B14" s="137">
        <v>12</v>
      </c>
      <c r="C14" s="59">
        <f>B14/B18</f>
        <v>1.8045112781954887E-3</v>
      </c>
      <c r="D14" s="137">
        <v>27</v>
      </c>
      <c r="E14" s="59">
        <f>D14/D18</f>
        <v>6.8233510235026539E-3</v>
      </c>
      <c r="F14" s="137">
        <v>3</v>
      </c>
      <c r="G14" s="59">
        <f>F14/F18</f>
        <v>4.5112781954887221E-3</v>
      </c>
      <c r="H14" s="137">
        <v>96</v>
      </c>
      <c r="I14" s="59">
        <f>H14/H18</f>
        <v>1.7699115044247787E-2</v>
      </c>
      <c r="J14" s="137">
        <v>174</v>
      </c>
      <c r="K14" s="59">
        <f>J14/J18</f>
        <v>8.9093701996927802E-2</v>
      </c>
      <c r="L14" s="60">
        <f t="shared" si="0"/>
        <v>312</v>
      </c>
      <c r="M14" s="47">
        <f>L14/L18</f>
        <v>1.6730119577457236E-2</v>
      </c>
    </row>
    <row r="15" spans="1:29" s="8" customFormat="1">
      <c r="A15" s="103" t="s">
        <v>81</v>
      </c>
      <c r="B15" s="137">
        <v>1</v>
      </c>
      <c r="C15" s="59">
        <f>B15/B18</f>
        <v>1.5037593984962405E-4</v>
      </c>
      <c r="D15" s="137">
        <v>0</v>
      </c>
      <c r="E15" s="59">
        <f>D15/D18</f>
        <v>0</v>
      </c>
      <c r="F15" s="137">
        <v>0</v>
      </c>
      <c r="G15" s="59">
        <f>F15/F18</f>
        <v>0</v>
      </c>
      <c r="H15" s="137">
        <v>3</v>
      </c>
      <c r="I15" s="59">
        <f>H15/H18</f>
        <v>5.5309734513274336E-4</v>
      </c>
      <c r="J15" s="137">
        <v>2</v>
      </c>
      <c r="K15" s="59">
        <f>J15/J18</f>
        <v>1.0240655401945725E-3</v>
      </c>
      <c r="L15" s="60">
        <f t="shared" si="0"/>
        <v>6</v>
      </c>
      <c r="M15" s="47">
        <f>L15/L18</f>
        <v>3.2173306879725456E-4</v>
      </c>
    </row>
    <row r="16" spans="1:29" s="8" customFormat="1">
      <c r="A16" s="103" t="s">
        <v>82</v>
      </c>
      <c r="B16" s="137">
        <v>219</v>
      </c>
      <c r="C16" s="59">
        <f>B16/B18</f>
        <v>3.2932330827067667E-2</v>
      </c>
      <c r="D16" s="137">
        <v>94</v>
      </c>
      <c r="E16" s="59">
        <f>D16/D18</f>
        <v>2.3755370229972202E-2</v>
      </c>
      <c r="F16" s="137">
        <v>6</v>
      </c>
      <c r="G16" s="59">
        <f>F16/F18</f>
        <v>9.0225563909774441E-3</v>
      </c>
      <c r="H16" s="137">
        <v>84</v>
      </c>
      <c r="I16" s="59">
        <f>H16/H18</f>
        <v>1.5486725663716814E-2</v>
      </c>
      <c r="J16" s="137">
        <v>162</v>
      </c>
      <c r="K16" s="59">
        <f>J16/J18</f>
        <v>8.294930875576037E-2</v>
      </c>
      <c r="L16" s="60">
        <f t="shared" si="0"/>
        <v>565</v>
      </c>
      <c r="M16" s="47">
        <f>L16/L18</f>
        <v>3.0296530645074805E-2</v>
      </c>
    </row>
    <row r="17" spans="1:29" s="8" customFormat="1">
      <c r="A17" s="103" t="s">
        <v>83</v>
      </c>
      <c r="B17" s="137">
        <v>16</v>
      </c>
      <c r="C17" s="59">
        <f>B17/B18</f>
        <v>2.4060150375939848E-3</v>
      </c>
      <c r="D17" s="137">
        <v>23</v>
      </c>
      <c r="E17" s="59">
        <f>D17/D18</f>
        <v>5.8124842052059639E-3</v>
      </c>
      <c r="F17" s="137">
        <v>7</v>
      </c>
      <c r="G17" s="59">
        <f>F17/F18</f>
        <v>1.0526315789473684E-2</v>
      </c>
      <c r="H17" s="137">
        <v>31</v>
      </c>
      <c r="I17" s="59">
        <f>H17/H18</f>
        <v>5.715339233038348E-3</v>
      </c>
      <c r="J17" s="137">
        <v>29</v>
      </c>
      <c r="K17" s="59">
        <f>J17/J18</f>
        <v>1.4848950332821301E-2</v>
      </c>
      <c r="L17" s="60">
        <f t="shared" si="0"/>
        <v>106</v>
      </c>
      <c r="M17" s="47">
        <f>L17/L18</f>
        <v>5.6839508820848306E-3</v>
      </c>
      <c r="AC17" s="8" t="s">
        <v>54</v>
      </c>
    </row>
    <row r="18" spans="1:29" s="41" customFormat="1" ht="15.75" thickBot="1">
      <c r="A18" s="104" t="s">
        <v>14</v>
      </c>
      <c r="B18" s="105">
        <f>SUM(B10:B17)</f>
        <v>6650</v>
      </c>
      <c r="C18" s="106">
        <f>B18/B18</f>
        <v>1</v>
      </c>
      <c r="D18" s="105">
        <f>SUM(D10:D17)</f>
        <v>3957</v>
      </c>
      <c r="E18" s="106">
        <f>D18/D18</f>
        <v>1</v>
      </c>
      <c r="F18" s="105">
        <f>SUM(F10:F17)</f>
        <v>665</v>
      </c>
      <c r="G18" s="106">
        <f>F18/F18</f>
        <v>1</v>
      </c>
      <c r="H18" s="105">
        <f>SUM(H10:H17)</f>
        <v>5424</v>
      </c>
      <c r="I18" s="106">
        <f>H18/H18</f>
        <v>1</v>
      </c>
      <c r="J18" s="105">
        <f>SUM(J10:J17)</f>
        <v>1953</v>
      </c>
      <c r="K18" s="106">
        <f>J18/J18</f>
        <v>1</v>
      </c>
      <c r="L18" s="105">
        <f>SUM(L10:L17)</f>
        <v>18649</v>
      </c>
      <c r="M18" s="107">
        <f>L18/L18</f>
        <v>1</v>
      </c>
    </row>
    <row r="19" spans="1:29" ht="23.25" customHeight="1">
      <c r="A19" s="97"/>
    </row>
  </sheetData>
  <mergeCells count="7">
    <mergeCell ref="B7:M7"/>
    <mergeCell ref="B8:C8"/>
    <mergeCell ref="D8:E8"/>
    <mergeCell ref="L8:M8"/>
    <mergeCell ref="F8:G8"/>
    <mergeCell ref="H8:I8"/>
    <mergeCell ref="J8:K8"/>
  </mergeCells>
  <phoneticPr fontId="38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workbookViewId="0">
      <selection activeCell="R16" sqref="R16"/>
    </sheetView>
  </sheetViews>
  <sheetFormatPr defaultRowHeight="15"/>
  <cols>
    <col min="1" max="1" width="0.7109375" customWidth="1"/>
    <col min="2" max="2" width="8.5703125" style="42" customWidth="1"/>
    <col min="3" max="3" width="5.85546875" style="42" customWidth="1"/>
    <col min="4" max="4" width="7" style="42" customWidth="1"/>
    <col min="5" max="5" width="6" style="42" customWidth="1"/>
    <col min="6" max="6" width="7.5703125" style="42" customWidth="1"/>
    <col min="7" max="7" width="5.28515625" style="42" customWidth="1"/>
    <col min="8" max="8" width="7.42578125" style="42" customWidth="1"/>
    <col min="9" max="9" width="6" style="42" customWidth="1"/>
    <col min="10" max="10" width="6.5703125" style="42" customWidth="1"/>
    <col min="11" max="11" width="6" style="42" customWidth="1"/>
    <col min="12" max="12" width="6.5703125" style="42" customWidth="1"/>
    <col min="13" max="13" width="6.85546875" style="42" customWidth="1"/>
    <col min="14" max="14" width="7.28515625" style="42" customWidth="1"/>
    <col min="15" max="15" width="7" style="42" customWidth="1"/>
    <col min="16" max="16" width="7.140625" customWidth="1"/>
    <col min="17" max="17" width="8" customWidth="1"/>
  </cols>
  <sheetData>
    <row r="1" spans="1:30" ht="5.25" customHeight="1"/>
    <row r="2" spans="1:30" s="35" customFormat="1" ht="12.75">
      <c r="B2" s="34" t="s">
        <v>87</v>
      </c>
      <c r="C2" s="36"/>
      <c r="D2" s="36"/>
      <c r="E2" s="36"/>
      <c r="F2" s="36"/>
      <c r="I2" s="36"/>
      <c r="J2" s="36"/>
      <c r="K2" s="36"/>
      <c r="L2" s="36"/>
      <c r="M2" s="36"/>
      <c r="N2" s="37"/>
      <c r="O2" s="36"/>
      <c r="R2" s="36"/>
      <c r="S2" s="36"/>
      <c r="T2" s="36"/>
      <c r="U2" s="36"/>
      <c r="V2" s="36"/>
      <c r="W2" s="36"/>
      <c r="Z2" s="38"/>
      <c r="AA2" s="38"/>
      <c r="AB2" s="38"/>
      <c r="AC2" s="38"/>
      <c r="AD2" s="38"/>
    </row>
    <row r="3" spans="1:30" s="35" customFormat="1" ht="13.5" thickBot="1">
      <c r="B3" s="34" t="s">
        <v>165</v>
      </c>
      <c r="C3" s="34"/>
      <c r="D3" s="34"/>
      <c r="E3" s="34"/>
      <c r="F3" s="34"/>
      <c r="G3" s="39"/>
      <c r="H3" s="39"/>
      <c r="I3" s="34"/>
      <c r="J3" s="34"/>
      <c r="K3" s="34"/>
      <c r="L3" s="34"/>
      <c r="M3" s="34"/>
      <c r="N3" s="40"/>
      <c r="Z3" s="38"/>
      <c r="AA3" s="38"/>
      <c r="AB3" s="38"/>
      <c r="AC3" s="38"/>
      <c r="AD3" s="38"/>
    </row>
    <row r="4" spans="1:30">
      <c r="B4" s="63"/>
      <c r="C4" s="278" t="s">
        <v>71</v>
      </c>
      <c r="D4" s="278"/>
      <c r="E4" s="278" t="s">
        <v>72</v>
      </c>
      <c r="F4" s="278"/>
      <c r="G4" s="278" t="s">
        <v>73</v>
      </c>
      <c r="H4" s="278"/>
      <c r="I4" s="278" t="s">
        <v>74</v>
      </c>
      <c r="J4" s="278"/>
      <c r="K4" s="278" t="s">
        <v>75</v>
      </c>
      <c r="L4" s="278"/>
      <c r="M4" s="278" t="s">
        <v>30</v>
      </c>
      <c r="N4" s="279"/>
    </row>
    <row r="5" spans="1:30">
      <c r="B5" s="64"/>
      <c r="C5" s="61" t="s">
        <v>88</v>
      </c>
      <c r="D5" s="61" t="s">
        <v>34</v>
      </c>
      <c r="E5" s="61" t="s">
        <v>88</v>
      </c>
      <c r="F5" s="61" t="s">
        <v>34</v>
      </c>
      <c r="G5" s="61" t="s">
        <v>88</v>
      </c>
      <c r="H5" s="61" t="s">
        <v>34</v>
      </c>
      <c r="I5" s="61" t="s">
        <v>88</v>
      </c>
      <c r="J5" s="61" t="s">
        <v>34</v>
      </c>
      <c r="K5" s="61" t="s">
        <v>88</v>
      </c>
      <c r="L5" s="61" t="s">
        <v>34</v>
      </c>
      <c r="M5" s="61" t="s">
        <v>88</v>
      </c>
      <c r="N5" s="65" t="s">
        <v>34</v>
      </c>
    </row>
    <row r="6" spans="1:30">
      <c r="A6" s="43"/>
      <c r="B6" s="109" t="s">
        <v>134</v>
      </c>
      <c r="C6" s="137">
        <v>2</v>
      </c>
      <c r="D6" s="53">
        <f>C6/$C$44</f>
        <v>4.5454545454545452E-3</v>
      </c>
      <c r="E6" s="137">
        <v>1</v>
      </c>
      <c r="F6" s="53">
        <f>E6/E44</f>
        <v>2.6737967914438501E-3</v>
      </c>
      <c r="G6" s="137">
        <v>0</v>
      </c>
      <c r="H6" s="53">
        <f>G6/G44</f>
        <v>0</v>
      </c>
      <c r="I6" s="137">
        <v>0</v>
      </c>
      <c r="J6" s="53">
        <f>I6/I44</f>
        <v>0</v>
      </c>
      <c r="K6" s="137">
        <v>0</v>
      </c>
      <c r="L6" s="53">
        <f>K6/K44</f>
        <v>0</v>
      </c>
      <c r="M6" s="62">
        <f>SUM(C6,E6,G6,I6,K6)</f>
        <v>3</v>
      </c>
      <c r="N6" s="66">
        <f t="shared" ref="N6:N43" si="0">M6/$M$44</f>
        <v>2.0422055820285907E-3</v>
      </c>
      <c r="O6" s="13"/>
    </row>
    <row r="7" spans="1:30">
      <c r="A7" s="43"/>
      <c r="B7" s="109" t="s">
        <v>93</v>
      </c>
      <c r="C7" s="137">
        <v>1</v>
      </c>
      <c r="D7" s="53">
        <f>C7/$C$44</f>
        <v>2.2727272727272726E-3</v>
      </c>
      <c r="E7" s="137">
        <v>0</v>
      </c>
      <c r="F7" s="53">
        <f>E7/E44</f>
        <v>0</v>
      </c>
      <c r="G7" s="137">
        <v>0</v>
      </c>
      <c r="H7" s="53">
        <f>G7/G44</f>
        <v>0</v>
      </c>
      <c r="I7" s="137">
        <v>0</v>
      </c>
      <c r="J7" s="53">
        <f>I7/I44</f>
        <v>0</v>
      </c>
      <c r="K7" s="137">
        <v>1</v>
      </c>
      <c r="L7" s="53">
        <f>K7/$K$44</f>
        <v>5.4644808743169399E-3</v>
      </c>
      <c r="M7" s="62">
        <f t="shared" ref="M7:M43" si="1">SUM(C7,E7,G7,I7,K7)</f>
        <v>2</v>
      </c>
      <c r="N7" s="66">
        <f t="shared" si="0"/>
        <v>1.3614703880190605E-3</v>
      </c>
      <c r="O7" s="13"/>
    </row>
    <row r="8" spans="1:30">
      <c r="A8" s="43"/>
      <c r="B8" s="109" t="s">
        <v>94</v>
      </c>
      <c r="C8" s="137">
        <v>0</v>
      </c>
      <c r="D8" s="53">
        <f>C8/C44</f>
        <v>0</v>
      </c>
      <c r="E8" s="137">
        <v>2</v>
      </c>
      <c r="F8" s="53">
        <f>E8/$E$44</f>
        <v>5.3475935828877002E-3</v>
      </c>
      <c r="G8" s="137">
        <v>0</v>
      </c>
      <c r="H8" s="53">
        <f>G8/G44</f>
        <v>0</v>
      </c>
      <c r="I8" s="137">
        <v>0</v>
      </c>
      <c r="J8" s="53">
        <f>I8/I44</f>
        <v>0</v>
      </c>
      <c r="K8" s="137">
        <v>0</v>
      </c>
      <c r="L8" s="53">
        <f>K8/$K$44</f>
        <v>0</v>
      </c>
      <c r="M8" s="62">
        <f t="shared" si="1"/>
        <v>2</v>
      </c>
      <c r="N8" s="66">
        <f t="shared" si="0"/>
        <v>1.3614703880190605E-3</v>
      </c>
      <c r="O8" s="13"/>
    </row>
    <row r="9" spans="1:30">
      <c r="A9" s="43"/>
      <c r="B9" s="109" t="s">
        <v>95</v>
      </c>
      <c r="C9" s="137">
        <v>101</v>
      </c>
      <c r="D9" s="53">
        <f>C9/$C$44</f>
        <v>0.22954545454545455</v>
      </c>
      <c r="E9" s="137">
        <v>93</v>
      </c>
      <c r="F9" s="53">
        <f>E9/$E$44</f>
        <v>0.24866310160427807</v>
      </c>
      <c r="G9" s="137">
        <v>15</v>
      </c>
      <c r="H9" s="53">
        <f>G9/$G$44</f>
        <v>0.25862068965517243</v>
      </c>
      <c r="I9" s="137">
        <v>89</v>
      </c>
      <c r="J9" s="53">
        <f>I9/$I$44</f>
        <v>0.21497584541062803</v>
      </c>
      <c r="K9" s="137">
        <v>47</v>
      </c>
      <c r="L9" s="53">
        <f>K9/$K$44</f>
        <v>0.25683060109289618</v>
      </c>
      <c r="M9" s="62">
        <f t="shared" si="1"/>
        <v>345</v>
      </c>
      <c r="N9" s="66">
        <f t="shared" si="0"/>
        <v>0.23485364193328795</v>
      </c>
      <c r="O9" s="13"/>
    </row>
    <row r="10" spans="1:30">
      <c r="A10" s="43"/>
      <c r="B10" s="109" t="s">
        <v>137</v>
      </c>
      <c r="C10" s="137">
        <v>1</v>
      </c>
      <c r="D10" s="53">
        <f>C10/$C$44</f>
        <v>2.2727272727272726E-3</v>
      </c>
      <c r="E10" s="137">
        <v>0</v>
      </c>
      <c r="F10" s="53">
        <f>E10/E44</f>
        <v>0</v>
      </c>
      <c r="G10" s="137">
        <v>0</v>
      </c>
      <c r="H10" s="53">
        <f>G10/G44</f>
        <v>0</v>
      </c>
      <c r="I10" s="137">
        <v>0</v>
      </c>
      <c r="J10" s="53">
        <f>I10/I44</f>
        <v>0</v>
      </c>
      <c r="K10" s="137">
        <v>0</v>
      </c>
      <c r="L10" s="53">
        <f>K10/K44</f>
        <v>0</v>
      </c>
      <c r="M10" s="62">
        <f t="shared" si="1"/>
        <v>1</v>
      </c>
      <c r="N10" s="66">
        <f t="shared" si="0"/>
        <v>6.8073519400953025E-4</v>
      </c>
      <c r="O10" s="13"/>
    </row>
    <row r="11" spans="1:30">
      <c r="A11" s="43"/>
      <c r="B11" s="109" t="s">
        <v>96</v>
      </c>
      <c r="C11" s="137">
        <v>5</v>
      </c>
      <c r="D11" s="53">
        <f>C11/$C$44</f>
        <v>1.1363636363636364E-2</v>
      </c>
      <c r="E11" s="137">
        <v>4</v>
      </c>
      <c r="F11" s="53">
        <f t="shared" ref="F11:F16" si="2">E11/$E$44</f>
        <v>1.06951871657754E-2</v>
      </c>
      <c r="G11" s="137">
        <v>2</v>
      </c>
      <c r="H11" s="53">
        <f>G11/$G$44</f>
        <v>3.4482758620689655E-2</v>
      </c>
      <c r="I11" s="137">
        <v>13</v>
      </c>
      <c r="J11" s="53">
        <f>I11/$I$44</f>
        <v>3.140096618357488E-2</v>
      </c>
      <c r="K11" s="137">
        <v>4</v>
      </c>
      <c r="L11" s="53">
        <f>K11/$K$44</f>
        <v>2.185792349726776E-2</v>
      </c>
      <c r="M11" s="62">
        <f t="shared" si="1"/>
        <v>28</v>
      </c>
      <c r="N11" s="66">
        <f t="shared" si="0"/>
        <v>1.9060585432266849E-2</v>
      </c>
      <c r="O11" s="13"/>
    </row>
    <row r="12" spans="1:30">
      <c r="A12" s="43"/>
      <c r="B12" s="109" t="s">
        <v>97</v>
      </c>
      <c r="C12" s="137">
        <v>3</v>
      </c>
      <c r="D12" s="53">
        <f>C12/$C$44</f>
        <v>6.8181818181818179E-3</v>
      </c>
      <c r="E12" s="137">
        <v>1</v>
      </c>
      <c r="F12" s="53">
        <f t="shared" si="2"/>
        <v>2.6737967914438501E-3</v>
      </c>
      <c r="G12" s="137">
        <v>0</v>
      </c>
      <c r="H12" s="53">
        <f>G12/$G$44</f>
        <v>0</v>
      </c>
      <c r="I12" s="137">
        <v>3</v>
      </c>
      <c r="J12" s="53">
        <f>I12/$I$44</f>
        <v>7.246376811594203E-3</v>
      </c>
      <c r="K12" s="137">
        <v>3</v>
      </c>
      <c r="L12" s="53">
        <f>K12/$K$44</f>
        <v>1.6393442622950821E-2</v>
      </c>
      <c r="M12" s="62">
        <f t="shared" si="1"/>
        <v>10</v>
      </c>
      <c r="N12" s="66">
        <f t="shared" si="0"/>
        <v>6.8073519400953025E-3</v>
      </c>
      <c r="O12" s="13"/>
    </row>
    <row r="13" spans="1:30">
      <c r="A13" s="43"/>
      <c r="B13" s="109" t="s">
        <v>98</v>
      </c>
      <c r="C13" s="137">
        <v>1</v>
      </c>
      <c r="D13" s="53">
        <f>C13/$C$44</f>
        <v>2.2727272727272726E-3</v>
      </c>
      <c r="E13" s="137">
        <v>0</v>
      </c>
      <c r="F13" s="53">
        <f t="shared" si="2"/>
        <v>0</v>
      </c>
      <c r="G13" s="137">
        <v>0</v>
      </c>
      <c r="H13" s="53">
        <f>G13/G44</f>
        <v>0</v>
      </c>
      <c r="I13" s="137">
        <v>0</v>
      </c>
      <c r="J13" s="53">
        <f>I13/I44</f>
        <v>0</v>
      </c>
      <c r="K13" s="137">
        <v>0</v>
      </c>
      <c r="L13" s="53">
        <f>K13/$K$44</f>
        <v>0</v>
      </c>
      <c r="M13" s="62">
        <f t="shared" si="1"/>
        <v>1</v>
      </c>
      <c r="N13" s="66">
        <f t="shared" si="0"/>
        <v>6.8073519400953025E-4</v>
      </c>
      <c r="O13" s="13"/>
    </row>
    <row r="14" spans="1:30">
      <c r="A14" s="43"/>
      <c r="B14" s="109" t="s">
        <v>152</v>
      </c>
      <c r="C14" s="137">
        <v>1</v>
      </c>
      <c r="D14" s="53">
        <f>C14/C44</f>
        <v>2.2727272727272726E-3</v>
      </c>
      <c r="E14" s="137">
        <v>0</v>
      </c>
      <c r="F14" s="53">
        <f t="shared" si="2"/>
        <v>0</v>
      </c>
      <c r="G14" s="137">
        <v>0</v>
      </c>
      <c r="H14" s="53">
        <f>G14/G44</f>
        <v>0</v>
      </c>
      <c r="I14" s="137">
        <v>0</v>
      </c>
      <c r="J14" s="53">
        <f>I14/$I$44</f>
        <v>0</v>
      </c>
      <c r="K14" s="137">
        <v>1</v>
      </c>
      <c r="L14" s="53">
        <f>K14/$K$44</f>
        <v>5.4644808743169399E-3</v>
      </c>
      <c r="M14" s="62">
        <f t="shared" si="1"/>
        <v>2</v>
      </c>
      <c r="N14" s="66">
        <f t="shared" si="0"/>
        <v>1.3614703880190605E-3</v>
      </c>
      <c r="O14" s="13"/>
    </row>
    <row r="15" spans="1:30">
      <c r="A15" s="43"/>
      <c r="B15" s="109" t="s">
        <v>99</v>
      </c>
      <c r="C15" s="137">
        <v>1</v>
      </c>
      <c r="D15" s="53">
        <f>C15/C44</f>
        <v>2.2727272727272726E-3</v>
      </c>
      <c r="E15" s="137">
        <v>0</v>
      </c>
      <c r="F15" s="53">
        <f t="shared" si="2"/>
        <v>0</v>
      </c>
      <c r="G15" s="137">
        <v>0</v>
      </c>
      <c r="H15" s="53">
        <f>G15/G44</f>
        <v>0</v>
      </c>
      <c r="I15" s="137">
        <v>3</v>
      </c>
      <c r="J15" s="53">
        <f>I15/$I$44</f>
        <v>7.246376811594203E-3</v>
      </c>
      <c r="K15" s="137">
        <v>0</v>
      </c>
      <c r="L15" s="53">
        <f>K15/$K$44</f>
        <v>0</v>
      </c>
      <c r="M15" s="62">
        <f t="shared" si="1"/>
        <v>4</v>
      </c>
      <c r="N15" s="66">
        <f t="shared" si="0"/>
        <v>2.722940776038121E-3</v>
      </c>
      <c r="O15" s="13"/>
    </row>
    <row r="16" spans="1:30">
      <c r="A16" s="43"/>
      <c r="B16" s="109" t="s">
        <v>100</v>
      </c>
      <c r="C16" s="137">
        <v>1</v>
      </c>
      <c r="D16" s="53">
        <f>C16/$C$44</f>
        <v>2.2727272727272726E-3</v>
      </c>
      <c r="E16" s="137">
        <v>1</v>
      </c>
      <c r="F16" s="53">
        <f t="shared" si="2"/>
        <v>2.6737967914438501E-3</v>
      </c>
      <c r="G16" s="137">
        <v>0</v>
      </c>
      <c r="H16" s="53">
        <f>G16/G44</f>
        <v>0</v>
      </c>
      <c r="I16" s="137">
        <v>3</v>
      </c>
      <c r="J16" s="53">
        <f>I16/I44</f>
        <v>7.246376811594203E-3</v>
      </c>
      <c r="K16" s="137">
        <v>1</v>
      </c>
      <c r="L16" s="53">
        <f>K16/K44</f>
        <v>5.4644808743169399E-3</v>
      </c>
      <c r="M16" s="62">
        <f t="shared" si="1"/>
        <v>6</v>
      </c>
      <c r="N16" s="66">
        <f t="shared" si="0"/>
        <v>4.0844111640571815E-3</v>
      </c>
      <c r="O16" s="13"/>
    </row>
    <row r="17" spans="1:15">
      <c r="A17" s="43"/>
      <c r="B17" s="109" t="s">
        <v>101</v>
      </c>
      <c r="C17" s="137">
        <v>4</v>
      </c>
      <c r="D17" s="53">
        <f>C17/C44</f>
        <v>9.0909090909090905E-3</v>
      </c>
      <c r="E17" s="137">
        <v>1</v>
      </c>
      <c r="F17" s="53">
        <f>E17/E44</f>
        <v>2.6737967914438501E-3</v>
      </c>
      <c r="G17" s="137">
        <v>0</v>
      </c>
      <c r="H17" s="53">
        <f>G17/G44</f>
        <v>0</v>
      </c>
      <c r="I17" s="137">
        <v>1</v>
      </c>
      <c r="J17" s="53">
        <f t="shared" ref="J17:J29" si="3">I17/$I$44</f>
        <v>2.4154589371980675E-3</v>
      </c>
      <c r="K17" s="137">
        <v>0</v>
      </c>
      <c r="L17" s="53">
        <f>K17/K44</f>
        <v>0</v>
      </c>
      <c r="M17" s="62">
        <f t="shared" si="1"/>
        <v>6</v>
      </c>
      <c r="N17" s="66">
        <f t="shared" si="0"/>
        <v>4.0844111640571815E-3</v>
      </c>
      <c r="O17" s="13"/>
    </row>
    <row r="18" spans="1:15">
      <c r="A18" s="43"/>
      <c r="B18" s="109" t="s">
        <v>102</v>
      </c>
      <c r="C18" s="137">
        <v>16</v>
      </c>
      <c r="D18" s="53">
        <f>C18/$C$44</f>
        <v>3.6363636363636362E-2</v>
      </c>
      <c r="E18" s="137">
        <v>65</v>
      </c>
      <c r="F18" s="53">
        <f>E18/$E$44</f>
        <v>0.17379679144385027</v>
      </c>
      <c r="G18" s="137">
        <v>17</v>
      </c>
      <c r="H18" s="53">
        <f>G18/G44</f>
        <v>0.29310344827586204</v>
      </c>
      <c r="I18" s="137">
        <v>43</v>
      </c>
      <c r="J18" s="53">
        <f t="shared" si="3"/>
        <v>0.10386473429951691</v>
      </c>
      <c r="K18" s="137">
        <v>29</v>
      </c>
      <c r="L18" s="53">
        <f>K18/K44</f>
        <v>0.15846994535519127</v>
      </c>
      <c r="M18" s="62">
        <f t="shared" si="1"/>
        <v>170</v>
      </c>
      <c r="N18" s="66">
        <f t="shared" si="0"/>
        <v>0.11572498298162015</v>
      </c>
      <c r="O18" s="13"/>
    </row>
    <row r="19" spans="1:15">
      <c r="A19" s="43"/>
      <c r="B19" s="109" t="s">
        <v>103</v>
      </c>
      <c r="C19" s="137">
        <v>4</v>
      </c>
      <c r="D19" s="53">
        <f>C19/$C$44</f>
        <v>9.0909090909090905E-3</v>
      </c>
      <c r="E19" s="137">
        <v>1</v>
      </c>
      <c r="F19" s="53">
        <f>E19/$E$44</f>
        <v>2.6737967914438501E-3</v>
      </c>
      <c r="G19" s="137">
        <v>0</v>
      </c>
      <c r="H19" s="53">
        <f>G19/G44</f>
        <v>0</v>
      </c>
      <c r="I19" s="137">
        <v>1</v>
      </c>
      <c r="J19" s="53">
        <f t="shared" si="3"/>
        <v>2.4154589371980675E-3</v>
      </c>
      <c r="K19" s="137">
        <v>1</v>
      </c>
      <c r="L19" s="53">
        <f>K19/$K$44</f>
        <v>5.4644808743169399E-3</v>
      </c>
      <c r="M19" s="62">
        <f t="shared" si="1"/>
        <v>7</v>
      </c>
      <c r="N19" s="66">
        <f t="shared" si="0"/>
        <v>4.7651463580667122E-3</v>
      </c>
      <c r="O19" s="13"/>
    </row>
    <row r="20" spans="1:15">
      <c r="A20" s="43"/>
      <c r="B20" s="109" t="s">
        <v>104</v>
      </c>
      <c r="C20" s="137">
        <v>1</v>
      </c>
      <c r="D20" s="53">
        <f>C20/$C$44</f>
        <v>2.2727272727272726E-3</v>
      </c>
      <c r="E20" s="137">
        <v>2</v>
      </c>
      <c r="F20" s="53">
        <f>E20/$E$44</f>
        <v>5.3475935828877002E-3</v>
      </c>
      <c r="G20" s="137">
        <v>0</v>
      </c>
      <c r="H20" s="53">
        <f>G20/$G$44</f>
        <v>0</v>
      </c>
      <c r="I20" s="137">
        <v>6</v>
      </c>
      <c r="J20" s="53">
        <f t="shared" si="3"/>
        <v>1.4492753623188406E-2</v>
      </c>
      <c r="K20" s="137">
        <v>2</v>
      </c>
      <c r="L20" s="53">
        <f>K20/$K$44</f>
        <v>1.092896174863388E-2</v>
      </c>
      <c r="M20" s="62">
        <f t="shared" si="1"/>
        <v>11</v>
      </c>
      <c r="N20" s="66">
        <f t="shared" si="0"/>
        <v>7.4880871341048332E-3</v>
      </c>
      <c r="O20" s="13"/>
    </row>
    <row r="21" spans="1:15">
      <c r="A21" s="43"/>
      <c r="B21" s="109" t="s">
        <v>105</v>
      </c>
      <c r="C21" s="137">
        <v>161</v>
      </c>
      <c r="D21" s="53">
        <f>C21/$C$44</f>
        <v>0.36590909090909091</v>
      </c>
      <c r="E21" s="137">
        <v>86</v>
      </c>
      <c r="F21" s="53">
        <f>E21/$E$44</f>
        <v>0.22994652406417113</v>
      </c>
      <c r="G21" s="137">
        <v>8</v>
      </c>
      <c r="H21" s="53">
        <f>G21/G44</f>
        <v>0.13793103448275862</v>
      </c>
      <c r="I21" s="137">
        <v>114</v>
      </c>
      <c r="J21" s="53">
        <f t="shared" si="3"/>
        <v>0.27536231884057971</v>
      </c>
      <c r="K21" s="137">
        <v>49</v>
      </c>
      <c r="L21" s="53">
        <f>K21/K44</f>
        <v>0.26775956284153007</v>
      </c>
      <c r="M21" s="62">
        <f t="shared" si="1"/>
        <v>418</v>
      </c>
      <c r="N21" s="66">
        <f t="shared" si="0"/>
        <v>0.28454731109598363</v>
      </c>
      <c r="O21" s="13"/>
    </row>
    <row r="22" spans="1:15">
      <c r="A22" s="43"/>
      <c r="B22" s="109" t="s">
        <v>106</v>
      </c>
      <c r="C22" s="137">
        <v>3</v>
      </c>
      <c r="D22" s="53">
        <f>C22/C44</f>
        <v>6.8181818181818179E-3</v>
      </c>
      <c r="E22" s="137">
        <v>2</v>
      </c>
      <c r="F22" s="53">
        <f>E22/$E$44</f>
        <v>5.3475935828877002E-3</v>
      </c>
      <c r="G22" s="137">
        <v>0</v>
      </c>
      <c r="H22" s="53">
        <f>G22/$G$44</f>
        <v>0</v>
      </c>
      <c r="I22" s="137">
        <v>1</v>
      </c>
      <c r="J22" s="53">
        <f t="shared" si="3"/>
        <v>2.4154589371980675E-3</v>
      </c>
      <c r="K22" s="137">
        <v>0</v>
      </c>
      <c r="L22" s="53">
        <f>K22/$K$44</f>
        <v>0</v>
      </c>
      <c r="M22" s="62">
        <f t="shared" si="1"/>
        <v>6</v>
      </c>
      <c r="N22" s="66">
        <f t="shared" si="0"/>
        <v>4.0844111640571815E-3</v>
      </c>
      <c r="O22" s="13"/>
    </row>
    <row r="23" spans="1:15">
      <c r="A23" s="43"/>
      <c r="B23" s="109" t="s">
        <v>107</v>
      </c>
      <c r="C23" s="137">
        <v>0</v>
      </c>
      <c r="D23" s="53">
        <f>C23/C44</f>
        <v>0</v>
      </c>
      <c r="E23" s="137">
        <v>1</v>
      </c>
      <c r="F23" s="53">
        <f>E23/E44</f>
        <v>2.6737967914438501E-3</v>
      </c>
      <c r="G23" s="137">
        <v>1</v>
      </c>
      <c r="H23" s="53">
        <f>G23/G44</f>
        <v>1.7241379310344827E-2</v>
      </c>
      <c r="I23" s="137">
        <v>1</v>
      </c>
      <c r="J23" s="53">
        <f t="shared" si="3"/>
        <v>2.4154589371980675E-3</v>
      </c>
      <c r="K23" s="137">
        <v>0</v>
      </c>
      <c r="L23" s="53">
        <f>K23/K44</f>
        <v>0</v>
      </c>
      <c r="M23" s="62">
        <f t="shared" si="1"/>
        <v>3</v>
      </c>
      <c r="N23" s="66">
        <f t="shared" si="0"/>
        <v>2.0422055820285907E-3</v>
      </c>
      <c r="O23" s="13"/>
    </row>
    <row r="24" spans="1:15">
      <c r="A24" s="43"/>
      <c r="B24" s="109" t="s">
        <v>138</v>
      </c>
      <c r="C24" s="137">
        <v>0</v>
      </c>
      <c r="D24" s="53">
        <f>C24/C44</f>
        <v>0</v>
      </c>
      <c r="E24" s="137">
        <v>0</v>
      </c>
      <c r="F24" s="53">
        <f>E24/$E$44</f>
        <v>0</v>
      </c>
      <c r="G24" s="137">
        <v>0</v>
      </c>
      <c r="H24" s="53">
        <f>G24/G44</f>
        <v>0</v>
      </c>
      <c r="I24" s="137">
        <v>1</v>
      </c>
      <c r="J24" s="53">
        <f t="shared" si="3"/>
        <v>2.4154589371980675E-3</v>
      </c>
      <c r="K24" s="137">
        <v>0</v>
      </c>
      <c r="L24" s="53">
        <f>K24/K44</f>
        <v>0</v>
      </c>
      <c r="M24" s="62">
        <f t="shared" si="1"/>
        <v>1</v>
      </c>
      <c r="N24" s="66">
        <f t="shared" si="0"/>
        <v>6.8073519400953025E-4</v>
      </c>
      <c r="O24" s="13"/>
    </row>
    <row r="25" spans="1:15">
      <c r="A25" s="43"/>
      <c r="B25" s="109" t="s">
        <v>108</v>
      </c>
      <c r="C25" s="137">
        <v>0</v>
      </c>
      <c r="D25" s="53">
        <f>C25/C44</f>
        <v>0</v>
      </c>
      <c r="E25" s="137">
        <v>2</v>
      </c>
      <c r="F25" s="53">
        <f>E25/E44</f>
        <v>5.3475935828877002E-3</v>
      </c>
      <c r="G25" s="137">
        <v>0</v>
      </c>
      <c r="H25" s="53">
        <f>G25/G44</f>
        <v>0</v>
      </c>
      <c r="I25" s="137">
        <v>2</v>
      </c>
      <c r="J25" s="53">
        <f t="shared" si="3"/>
        <v>4.830917874396135E-3</v>
      </c>
      <c r="K25" s="137">
        <v>0</v>
      </c>
      <c r="L25" s="53">
        <f>K25/K44</f>
        <v>0</v>
      </c>
      <c r="M25" s="62">
        <f t="shared" si="1"/>
        <v>4</v>
      </c>
      <c r="N25" s="66">
        <f t="shared" si="0"/>
        <v>2.722940776038121E-3</v>
      </c>
      <c r="O25" s="13"/>
    </row>
    <row r="26" spans="1:15">
      <c r="A26" s="43"/>
      <c r="B26" s="109" t="s">
        <v>109</v>
      </c>
      <c r="C26" s="137">
        <v>5</v>
      </c>
      <c r="D26" s="53">
        <f>C26/$C$44</f>
        <v>1.1363636363636364E-2</v>
      </c>
      <c r="E26" s="137">
        <v>4</v>
      </c>
      <c r="F26" s="53">
        <f>E26/$E$44</f>
        <v>1.06951871657754E-2</v>
      </c>
      <c r="G26" s="137">
        <v>0</v>
      </c>
      <c r="H26" s="53">
        <f>G26/G44</f>
        <v>0</v>
      </c>
      <c r="I26" s="137">
        <v>8</v>
      </c>
      <c r="J26" s="53">
        <f t="shared" si="3"/>
        <v>1.932367149758454E-2</v>
      </c>
      <c r="K26" s="137">
        <v>3</v>
      </c>
      <c r="L26" s="53">
        <f>K26/$K$44</f>
        <v>1.6393442622950821E-2</v>
      </c>
      <c r="M26" s="62">
        <f t="shared" si="1"/>
        <v>20</v>
      </c>
      <c r="N26" s="66">
        <f t="shared" si="0"/>
        <v>1.3614703880190605E-2</v>
      </c>
      <c r="O26" s="13"/>
    </row>
    <row r="27" spans="1:15">
      <c r="A27" s="43"/>
      <c r="B27" s="109" t="s">
        <v>127</v>
      </c>
      <c r="C27" s="137">
        <v>0</v>
      </c>
      <c r="D27" s="53">
        <f>C27/C44</f>
        <v>0</v>
      </c>
      <c r="E27" s="137">
        <v>0</v>
      </c>
      <c r="F27" s="53">
        <f>E27/E44</f>
        <v>0</v>
      </c>
      <c r="G27" s="137">
        <v>0</v>
      </c>
      <c r="H27" s="53">
        <f>G27/G44</f>
        <v>0</v>
      </c>
      <c r="I27" s="137">
        <v>1</v>
      </c>
      <c r="J27" s="53">
        <f t="shared" si="3"/>
        <v>2.4154589371980675E-3</v>
      </c>
      <c r="K27" s="137">
        <v>0</v>
      </c>
      <c r="L27" s="53">
        <f>K27/K44</f>
        <v>0</v>
      </c>
      <c r="M27" s="62">
        <f t="shared" si="1"/>
        <v>1</v>
      </c>
      <c r="N27" s="66">
        <f t="shared" si="0"/>
        <v>6.8073519400953025E-4</v>
      </c>
      <c r="O27" s="13"/>
    </row>
    <row r="28" spans="1:15">
      <c r="A28" s="43"/>
      <c r="B28" s="109" t="s">
        <v>110</v>
      </c>
      <c r="C28" s="137">
        <v>4</v>
      </c>
      <c r="D28" s="53">
        <f>C28/$C$44</f>
        <v>9.0909090909090905E-3</v>
      </c>
      <c r="E28" s="137">
        <v>5</v>
      </c>
      <c r="F28" s="53">
        <f>E28/$E$44</f>
        <v>1.3368983957219251E-2</v>
      </c>
      <c r="G28" s="137">
        <v>0</v>
      </c>
      <c r="H28" s="53">
        <f>G28/G44</f>
        <v>0</v>
      </c>
      <c r="I28" s="137">
        <v>4</v>
      </c>
      <c r="J28" s="53">
        <f t="shared" si="3"/>
        <v>9.6618357487922701E-3</v>
      </c>
      <c r="K28" s="137">
        <v>0</v>
      </c>
      <c r="L28" s="53">
        <f t="shared" ref="L28:L29" si="4">K28/$K$44</f>
        <v>0</v>
      </c>
      <c r="M28" s="62">
        <f t="shared" si="1"/>
        <v>13</v>
      </c>
      <c r="N28" s="66">
        <f t="shared" si="0"/>
        <v>8.8495575221238937E-3</v>
      </c>
      <c r="O28" s="13"/>
    </row>
    <row r="29" spans="1:15">
      <c r="A29" s="43"/>
      <c r="B29" s="109" t="s">
        <v>132</v>
      </c>
      <c r="C29" s="137">
        <v>0</v>
      </c>
      <c r="D29" s="53">
        <f>C29/C44</f>
        <v>0</v>
      </c>
      <c r="E29" s="137">
        <v>0</v>
      </c>
      <c r="F29" s="53">
        <f>E29/E44</f>
        <v>0</v>
      </c>
      <c r="G29" s="137">
        <v>0</v>
      </c>
      <c r="H29" s="53">
        <f>G29/G44</f>
        <v>0</v>
      </c>
      <c r="I29" s="137">
        <v>0</v>
      </c>
      <c r="J29" s="53">
        <f t="shared" si="3"/>
        <v>0</v>
      </c>
      <c r="K29" s="137">
        <v>1</v>
      </c>
      <c r="L29" s="53">
        <f t="shared" si="4"/>
        <v>5.4644808743169399E-3</v>
      </c>
      <c r="M29" s="62">
        <f t="shared" si="1"/>
        <v>1</v>
      </c>
      <c r="N29" s="66">
        <f t="shared" si="0"/>
        <v>6.8073519400953025E-4</v>
      </c>
      <c r="O29" s="13"/>
    </row>
    <row r="30" spans="1:15">
      <c r="A30" s="43"/>
      <c r="B30" s="109" t="s">
        <v>111</v>
      </c>
      <c r="C30" s="137">
        <v>0</v>
      </c>
      <c r="D30" s="53">
        <f t="shared" ref="D30:D38" si="5">C30/$C$44</f>
        <v>0</v>
      </c>
      <c r="E30" s="137">
        <v>1</v>
      </c>
      <c r="F30" s="53">
        <f>E30/E44</f>
        <v>2.6737967914438501E-3</v>
      </c>
      <c r="G30" s="137">
        <v>0</v>
      </c>
      <c r="H30" s="53">
        <f>G30/G44</f>
        <v>0</v>
      </c>
      <c r="I30" s="137">
        <v>0</v>
      </c>
      <c r="J30" s="53">
        <f t="shared" ref="J30:J31" si="6">I30/$I$44</f>
        <v>0</v>
      </c>
      <c r="K30" s="137">
        <v>0</v>
      </c>
      <c r="L30" s="53">
        <f>K30/K44</f>
        <v>0</v>
      </c>
      <c r="M30" s="62">
        <f t="shared" si="1"/>
        <v>1</v>
      </c>
      <c r="N30" s="66">
        <f t="shared" si="0"/>
        <v>6.8073519400953025E-4</v>
      </c>
      <c r="O30" s="13"/>
    </row>
    <row r="31" spans="1:15">
      <c r="A31" s="43"/>
      <c r="B31" s="109" t="s">
        <v>112</v>
      </c>
      <c r="C31" s="137">
        <v>8</v>
      </c>
      <c r="D31" s="53">
        <f t="shared" si="5"/>
        <v>1.8181818181818181E-2</v>
      </c>
      <c r="E31" s="137">
        <v>8</v>
      </c>
      <c r="F31" s="53">
        <f>E31/$E$44</f>
        <v>2.1390374331550801E-2</v>
      </c>
      <c r="G31" s="137">
        <v>4</v>
      </c>
      <c r="H31" s="53">
        <f>G31/G44</f>
        <v>6.8965517241379309E-2</v>
      </c>
      <c r="I31" s="137">
        <v>24</v>
      </c>
      <c r="J31" s="53">
        <f t="shared" si="6"/>
        <v>5.7971014492753624E-2</v>
      </c>
      <c r="K31" s="137">
        <v>7</v>
      </c>
      <c r="L31" s="53">
        <f>K31/K44</f>
        <v>3.825136612021858E-2</v>
      </c>
      <c r="M31" s="62">
        <f t="shared" si="1"/>
        <v>51</v>
      </c>
      <c r="N31" s="66">
        <f t="shared" si="0"/>
        <v>3.4717494894486042E-2</v>
      </c>
      <c r="O31" s="13"/>
    </row>
    <row r="32" spans="1:15">
      <c r="A32" s="43"/>
      <c r="B32" s="109" t="s">
        <v>130</v>
      </c>
      <c r="C32" s="137">
        <v>1</v>
      </c>
      <c r="D32" s="53">
        <f t="shared" si="5"/>
        <v>2.2727272727272726E-3</v>
      </c>
      <c r="E32" s="137">
        <v>0</v>
      </c>
      <c r="F32" s="53">
        <f>E32/$E$44</f>
        <v>0</v>
      </c>
      <c r="G32" s="137">
        <v>0</v>
      </c>
      <c r="H32" s="53">
        <f t="shared" ref="H32:H34" si="7">G32/$G$44</f>
        <v>0</v>
      </c>
      <c r="I32" s="137">
        <v>0</v>
      </c>
      <c r="J32" s="53">
        <f>I32/$I$44</f>
        <v>0</v>
      </c>
      <c r="K32" s="137">
        <v>0</v>
      </c>
      <c r="L32" s="53">
        <f t="shared" ref="L32:L34" si="8">K32/$K$44</f>
        <v>0</v>
      </c>
      <c r="M32" s="62">
        <f t="shared" si="1"/>
        <v>1</v>
      </c>
      <c r="N32" s="66">
        <f t="shared" si="0"/>
        <v>6.8073519400953025E-4</v>
      </c>
      <c r="O32" s="13"/>
    </row>
    <row r="33" spans="1:15">
      <c r="A33" s="43"/>
      <c r="B33" s="109" t="s">
        <v>113</v>
      </c>
      <c r="C33" s="137">
        <v>104</v>
      </c>
      <c r="D33" s="53">
        <f t="shared" si="5"/>
        <v>0.23636363636363636</v>
      </c>
      <c r="E33" s="137">
        <v>77</v>
      </c>
      <c r="F33" s="53">
        <f>E33/E44</f>
        <v>0.20588235294117646</v>
      </c>
      <c r="G33" s="137">
        <v>7</v>
      </c>
      <c r="H33" s="53">
        <f>G33/G44</f>
        <v>0.1206896551724138</v>
      </c>
      <c r="I33" s="137">
        <v>87</v>
      </c>
      <c r="J33" s="53">
        <f t="shared" ref="J33:J36" si="9">I33/$I$44</f>
        <v>0.21014492753623187</v>
      </c>
      <c r="K33" s="137">
        <v>32</v>
      </c>
      <c r="L33" s="53">
        <f>K33/K44</f>
        <v>0.17486338797814208</v>
      </c>
      <c r="M33" s="62">
        <f t="shared" si="1"/>
        <v>307</v>
      </c>
      <c r="N33" s="66">
        <f t="shared" si="0"/>
        <v>0.2089857045609258</v>
      </c>
      <c r="O33" s="13"/>
    </row>
    <row r="34" spans="1:15">
      <c r="A34" s="43" t="s">
        <v>121</v>
      </c>
      <c r="B34" s="109" t="s">
        <v>121</v>
      </c>
      <c r="C34" s="137">
        <v>1</v>
      </c>
      <c r="D34" s="53">
        <f t="shared" si="5"/>
        <v>2.2727272727272726E-3</v>
      </c>
      <c r="E34" s="137">
        <v>1</v>
      </c>
      <c r="F34" s="53">
        <f t="shared" ref="F34:F42" si="10">E34/$E$44</f>
        <v>2.6737967914438501E-3</v>
      </c>
      <c r="G34" s="137">
        <v>0</v>
      </c>
      <c r="H34" s="53">
        <f t="shared" si="7"/>
        <v>0</v>
      </c>
      <c r="I34" s="137">
        <v>0</v>
      </c>
      <c r="J34" s="53">
        <f t="shared" si="9"/>
        <v>0</v>
      </c>
      <c r="K34" s="137">
        <v>0</v>
      </c>
      <c r="L34" s="53">
        <f t="shared" si="8"/>
        <v>0</v>
      </c>
      <c r="M34" s="62">
        <f t="shared" si="1"/>
        <v>2</v>
      </c>
      <c r="N34" s="66">
        <f t="shared" si="0"/>
        <v>1.3614703880190605E-3</v>
      </c>
      <c r="O34" s="13"/>
    </row>
    <row r="35" spans="1:15">
      <c r="A35" s="43"/>
      <c r="B35" s="109" t="s">
        <v>114</v>
      </c>
      <c r="C35" s="137">
        <v>2</v>
      </c>
      <c r="D35" s="53">
        <f t="shared" si="5"/>
        <v>4.5454545454545452E-3</v>
      </c>
      <c r="E35" s="137">
        <v>0</v>
      </c>
      <c r="F35" s="53">
        <f t="shared" si="10"/>
        <v>0</v>
      </c>
      <c r="G35" s="137">
        <v>0</v>
      </c>
      <c r="H35" s="53">
        <f>G35/G44</f>
        <v>0</v>
      </c>
      <c r="I35" s="137">
        <v>0</v>
      </c>
      <c r="J35" s="53">
        <f t="shared" si="9"/>
        <v>0</v>
      </c>
      <c r="K35" s="137">
        <v>1</v>
      </c>
      <c r="L35" s="53">
        <f>K35/K44</f>
        <v>5.4644808743169399E-3</v>
      </c>
      <c r="M35" s="62">
        <f t="shared" si="1"/>
        <v>3</v>
      </c>
      <c r="N35" s="66">
        <f t="shared" si="0"/>
        <v>2.0422055820285907E-3</v>
      </c>
      <c r="O35" s="13"/>
    </row>
    <row r="36" spans="1:15">
      <c r="A36" s="43"/>
      <c r="B36" s="109" t="s">
        <v>115</v>
      </c>
      <c r="C36" s="137">
        <v>0</v>
      </c>
      <c r="D36" s="53">
        <f t="shared" si="5"/>
        <v>0</v>
      </c>
      <c r="E36" s="137">
        <v>3</v>
      </c>
      <c r="F36" s="53">
        <f t="shared" si="10"/>
        <v>8.0213903743315516E-3</v>
      </c>
      <c r="G36" s="137">
        <v>0</v>
      </c>
      <c r="H36" s="53">
        <f>G36/G44</f>
        <v>0</v>
      </c>
      <c r="I36" s="137">
        <v>1</v>
      </c>
      <c r="J36" s="53">
        <f t="shared" si="9"/>
        <v>2.4154589371980675E-3</v>
      </c>
      <c r="K36" s="137">
        <v>0</v>
      </c>
      <c r="L36" s="53">
        <f>K36/K44</f>
        <v>0</v>
      </c>
      <c r="M36" s="62">
        <f t="shared" si="1"/>
        <v>4</v>
      </c>
      <c r="N36" s="66">
        <f t="shared" si="0"/>
        <v>2.722940776038121E-3</v>
      </c>
      <c r="O36" s="13"/>
    </row>
    <row r="37" spans="1:15">
      <c r="A37" s="43"/>
      <c r="B37" s="109" t="s">
        <v>135</v>
      </c>
      <c r="C37" s="137">
        <v>0</v>
      </c>
      <c r="D37" s="53">
        <f t="shared" si="5"/>
        <v>0</v>
      </c>
      <c r="E37" s="137">
        <v>0</v>
      </c>
      <c r="F37" s="53">
        <f t="shared" si="10"/>
        <v>0</v>
      </c>
      <c r="G37" s="137">
        <v>0</v>
      </c>
      <c r="H37" s="53">
        <f>G37/G44</f>
        <v>0</v>
      </c>
      <c r="I37" s="137">
        <v>0</v>
      </c>
      <c r="J37" s="53">
        <f t="shared" ref="J37:J42" si="11">I37/$I$44</f>
        <v>0</v>
      </c>
      <c r="K37" s="137">
        <v>1</v>
      </c>
      <c r="L37" s="53">
        <f>K37/K44</f>
        <v>5.4644808743169399E-3</v>
      </c>
      <c r="M37" s="62">
        <f t="shared" si="1"/>
        <v>1</v>
      </c>
      <c r="N37" s="66">
        <f t="shared" si="0"/>
        <v>6.8073519400953025E-4</v>
      </c>
      <c r="O37" s="13"/>
    </row>
    <row r="38" spans="1:15">
      <c r="A38" s="43"/>
      <c r="B38" s="109" t="s">
        <v>116</v>
      </c>
      <c r="C38" s="137">
        <v>7</v>
      </c>
      <c r="D38" s="53">
        <f t="shared" si="5"/>
        <v>1.5909090909090907E-2</v>
      </c>
      <c r="E38" s="137">
        <v>7</v>
      </c>
      <c r="F38" s="53">
        <f t="shared" si="10"/>
        <v>1.871657754010695E-2</v>
      </c>
      <c r="G38" s="137">
        <v>2</v>
      </c>
      <c r="H38" s="53">
        <f>G38/G44</f>
        <v>3.4482758620689655E-2</v>
      </c>
      <c r="I38" s="137">
        <v>8</v>
      </c>
      <c r="J38" s="53">
        <f t="shared" si="11"/>
        <v>1.932367149758454E-2</v>
      </c>
      <c r="K38" s="137">
        <v>0</v>
      </c>
      <c r="L38" s="53">
        <f t="shared" ref="L38:L41" si="12">K38/$K$44</f>
        <v>0</v>
      </c>
      <c r="M38" s="62">
        <f t="shared" si="1"/>
        <v>24</v>
      </c>
      <c r="N38" s="66">
        <f t="shared" si="0"/>
        <v>1.6337644656228726E-2</v>
      </c>
      <c r="O38" s="13"/>
    </row>
    <row r="39" spans="1:15">
      <c r="A39" s="43"/>
      <c r="B39" s="109" t="s">
        <v>128</v>
      </c>
      <c r="C39" s="137">
        <v>1</v>
      </c>
      <c r="D39" s="53">
        <f t="shared" ref="D39:D42" si="13">C39/$C$44</f>
        <v>2.2727272727272726E-3</v>
      </c>
      <c r="E39" s="137">
        <v>0</v>
      </c>
      <c r="F39" s="53">
        <f t="shared" si="10"/>
        <v>0</v>
      </c>
      <c r="G39" s="137">
        <v>0</v>
      </c>
      <c r="H39" s="53">
        <f t="shared" ref="H39:H41" si="14">G39/$G$44</f>
        <v>0</v>
      </c>
      <c r="I39" s="137">
        <v>0</v>
      </c>
      <c r="J39" s="53">
        <f t="shared" si="11"/>
        <v>0</v>
      </c>
      <c r="K39" s="137">
        <v>0</v>
      </c>
      <c r="L39" s="53">
        <f>K39/K44</f>
        <v>0</v>
      </c>
      <c r="M39" s="62">
        <f t="shared" si="1"/>
        <v>1</v>
      </c>
      <c r="N39" s="66">
        <f t="shared" si="0"/>
        <v>6.8073519400953025E-4</v>
      </c>
      <c r="O39" s="13"/>
    </row>
    <row r="40" spans="1:15">
      <c r="A40" s="43"/>
      <c r="B40" s="109" t="s">
        <v>117</v>
      </c>
      <c r="C40" s="137">
        <v>0</v>
      </c>
      <c r="D40" s="53">
        <f t="shared" si="13"/>
        <v>0</v>
      </c>
      <c r="E40" s="137">
        <v>4</v>
      </c>
      <c r="F40" s="53">
        <f t="shared" si="10"/>
        <v>1.06951871657754E-2</v>
      </c>
      <c r="G40" s="137">
        <v>2</v>
      </c>
      <c r="H40" s="53">
        <f>G40/G44</f>
        <v>3.4482758620689655E-2</v>
      </c>
      <c r="I40" s="137">
        <v>0</v>
      </c>
      <c r="J40" s="53">
        <f t="shared" si="11"/>
        <v>0</v>
      </c>
      <c r="K40" s="137">
        <v>0</v>
      </c>
      <c r="L40" s="53">
        <f>K40/K44</f>
        <v>0</v>
      </c>
      <c r="M40" s="62">
        <f t="shared" si="1"/>
        <v>6</v>
      </c>
      <c r="N40" s="66">
        <f t="shared" si="0"/>
        <v>4.0844111640571815E-3</v>
      </c>
      <c r="O40" s="13"/>
    </row>
    <row r="41" spans="1:15">
      <c r="A41" s="43"/>
      <c r="B41" s="109" t="s">
        <v>118</v>
      </c>
      <c r="C41" s="137">
        <v>1</v>
      </c>
      <c r="D41" s="53">
        <f t="shared" si="13"/>
        <v>2.2727272727272726E-3</v>
      </c>
      <c r="E41" s="137">
        <v>1</v>
      </c>
      <c r="F41" s="53">
        <f t="shared" si="10"/>
        <v>2.6737967914438501E-3</v>
      </c>
      <c r="G41" s="137">
        <v>0</v>
      </c>
      <c r="H41" s="53">
        <f t="shared" si="14"/>
        <v>0</v>
      </c>
      <c r="I41" s="137">
        <v>0</v>
      </c>
      <c r="J41" s="53">
        <f t="shared" si="11"/>
        <v>0</v>
      </c>
      <c r="K41" s="137">
        <v>0</v>
      </c>
      <c r="L41" s="53">
        <f t="shared" si="12"/>
        <v>0</v>
      </c>
      <c r="M41" s="62">
        <f t="shared" si="1"/>
        <v>2</v>
      </c>
      <c r="N41" s="66">
        <f t="shared" si="0"/>
        <v>1.3614703880190605E-3</v>
      </c>
      <c r="O41" s="13"/>
    </row>
    <row r="42" spans="1:15">
      <c r="A42" s="43"/>
      <c r="B42" s="109" t="s">
        <v>119</v>
      </c>
      <c r="C42" s="137">
        <v>0</v>
      </c>
      <c r="D42" s="53">
        <f t="shared" si="13"/>
        <v>0</v>
      </c>
      <c r="E42" s="137">
        <v>1</v>
      </c>
      <c r="F42" s="53">
        <f t="shared" si="10"/>
        <v>2.6737967914438501E-3</v>
      </c>
      <c r="G42" s="137">
        <v>0</v>
      </c>
      <c r="H42" s="53">
        <f>G42/G44</f>
        <v>0</v>
      </c>
      <c r="I42" s="137">
        <v>0</v>
      </c>
      <c r="J42" s="53">
        <f t="shared" si="11"/>
        <v>0</v>
      </c>
      <c r="K42" s="137">
        <v>0</v>
      </c>
      <c r="L42" s="53">
        <f>K42/K44</f>
        <v>0</v>
      </c>
      <c r="M42" s="62">
        <f t="shared" si="1"/>
        <v>1</v>
      </c>
      <c r="N42" s="66">
        <f t="shared" si="0"/>
        <v>6.8073519400953025E-4</v>
      </c>
      <c r="O42" s="13"/>
    </row>
    <row r="43" spans="1:15">
      <c r="A43" s="43"/>
      <c r="B43" s="109"/>
      <c r="C43" s="137"/>
      <c r="D43" s="53"/>
      <c r="E43" s="137"/>
      <c r="F43" s="53"/>
      <c r="G43" s="137"/>
      <c r="H43" s="53"/>
      <c r="I43" s="137"/>
      <c r="J43" s="53"/>
      <c r="K43" s="137"/>
      <c r="L43" s="53"/>
      <c r="M43" s="62">
        <f t="shared" si="1"/>
        <v>0</v>
      </c>
      <c r="N43" s="66">
        <f t="shared" si="0"/>
        <v>0</v>
      </c>
      <c r="O43" s="13"/>
    </row>
    <row r="44" spans="1:15" ht="15.75" thickBot="1">
      <c r="A44" s="43"/>
      <c r="B44" s="67" t="s">
        <v>91</v>
      </c>
      <c r="C44" s="68">
        <f>SUM(C6:C43)</f>
        <v>440</v>
      </c>
      <c r="D44" s="69">
        <f>C44/C44</f>
        <v>1</v>
      </c>
      <c r="E44" s="68">
        <f>SUM(E6:E43)</f>
        <v>374</v>
      </c>
      <c r="F44" s="69">
        <f>E44/E44</f>
        <v>1</v>
      </c>
      <c r="G44" s="68">
        <f>SUM(G6:G43)</f>
        <v>58</v>
      </c>
      <c r="H44" s="69">
        <f>G44/G44</f>
        <v>1</v>
      </c>
      <c r="I44" s="68">
        <f>SUM(I6:I43)</f>
        <v>414</v>
      </c>
      <c r="J44" s="69">
        <f>I44/I44</f>
        <v>1</v>
      </c>
      <c r="K44" s="68">
        <f>SUM(K6:K43)</f>
        <v>183</v>
      </c>
      <c r="L44" s="69">
        <f>K44/K44</f>
        <v>1</v>
      </c>
      <c r="M44" s="68">
        <f>SUM(M6:M43)</f>
        <v>1469</v>
      </c>
      <c r="N44" s="70">
        <f>M44/M44</f>
        <v>1</v>
      </c>
      <c r="O44" s="13"/>
    </row>
    <row r="45" spans="1:15">
      <c r="B45" s="43"/>
    </row>
    <row r="46" spans="1:15">
      <c r="B46" s="43"/>
    </row>
    <row r="47" spans="1:15">
      <c r="B47" s="43"/>
    </row>
    <row r="48" spans="1:15">
      <c r="B48" s="43"/>
    </row>
    <row r="49" spans="2:2">
      <c r="B49" s="43"/>
    </row>
    <row r="50" spans="2:2">
      <c r="B50" s="43"/>
    </row>
    <row r="51" spans="2:2">
      <c r="B51" s="43"/>
    </row>
    <row r="52" spans="2:2">
      <c r="B52" s="43"/>
    </row>
    <row r="53" spans="2:2">
      <c r="B53" s="43"/>
    </row>
    <row r="54" spans="2:2">
      <c r="B54" s="43"/>
    </row>
    <row r="55" spans="2:2">
      <c r="B55" s="43"/>
    </row>
    <row r="56" spans="2:2">
      <c r="B56" s="43"/>
    </row>
    <row r="57" spans="2:2">
      <c r="B57" s="43"/>
    </row>
    <row r="58" spans="2:2">
      <c r="B58" s="43"/>
    </row>
    <row r="59" spans="2:2">
      <c r="B59" s="43"/>
    </row>
    <row r="60" spans="2:2">
      <c r="B60" s="43"/>
    </row>
    <row r="61" spans="2:2">
      <c r="B61" s="43"/>
    </row>
    <row r="62" spans="2:2">
      <c r="B62" s="43"/>
    </row>
    <row r="63" spans="2:2">
      <c r="B63" s="43"/>
    </row>
    <row r="64" spans="2:2">
      <c r="B64" s="43"/>
    </row>
    <row r="65" spans="2:2">
      <c r="B65" s="43"/>
    </row>
    <row r="66" spans="2:2">
      <c r="B66" s="43"/>
    </row>
    <row r="67" spans="2:2">
      <c r="B67" s="43"/>
    </row>
    <row r="68" spans="2:2">
      <c r="B68" s="43"/>
    </row>
    <row r="69" spans="2:2">
      <c r="B69" s="43"/>
    </row>
    <row r="70" spans="2:2">
      <c r="B70" s="43"/>
    </row>
    <row r="71" spans="2:2">
      <c r="B71" s="43"/>
    </row>
    <row r="72" spans="2:2">
      <c r="B72" s="43"/>
    </row>
    <row r="73" spans="2:2">
      <c r="B73" s="43"/>
    </row>
  </sheetData>
  <mergeCells count="6">
    <mergeCell ref="M4:N4"/>
    <mergeCell ref="C4:D4"/>
    <mergeCell ref="E4:F4"/>
    <mergeCell ref="G4:H4"/>
    <mergeCell ref="I4:J4"/>
    <mergeCell ref="K4:L4"/>
  </mergeCells>
  <phoneticPr fontId="3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Διάρκεια εγγραφής πιν.10</vt:lpstr>
      <vt:lpstr>Διάρκεια εγγραφής πιν.11</vt:lpstr>
      <vt:lpstr>οικονομική πιν.12</vt:lpstr>
      <vt:lpstr>οικονομική πιν.13</vt:lpstr>
      <vt:lpstr>πιν.14</vt:lpstr>
      <vt:lpstr>πιν.15</vt:lpstr>
      <vt:lpstr>'Διάρκεια εγγραφής πιν.10'!Print_Area</vt:lpstr>
      <vt:lpstr>'Διάρκεια εγγραφής πιν.11'!Print_Area</vt:lpstr>
      <vt:lpstr>'οικονομική πιν.12'!Print_Area</vt:lpstr>
      <vt:lpstr>'οικονομική πιν.13'!Print_Area</vt:lpstr>
      <vt:lpstr>πιν.14!Print_Area</vt:lpstr>
      <vt:lpstr>πιν.15!Print_Area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2016-02-08T05:37:47Z</cp:lastPrinted>
  <dcterms:created xsi:type="dcterms:W3CDTF">2010-12-15T07:52:14Z</dcterms:created>
  <dcterms:modified xsi:type="dcterms:W3CDTF">2016-02-08T05:38:33Z</dcterms:modified>
</cp:coreProperties>
</file>